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0602 - Bytový dům č.p.310..." sheetId="2" r:id="rId2"/>
    <sheet name="0604 - Bytový dům č.p.337..." sheetId="3" r:id="rId3"/>
    <sheet name="0612 - Elektroinstalace _..." sheetId="4" r:id="rId4"/>
    <sheet name="0640 - Vedlejší rozpočtov..." sheetId="5" r:id="rId5"/>
  </sheets>
  <definedNames>
    <definedName name="_xlnm._FilterDatabase" localSheetId="1" hidden="1">'0602 - Bytový dům č.p.310...'!$C$122:$K$215</definedName>
    <definedName name="_xlnm._FilterDatabase" localSheetId="2" hidden="1">'0604 - Bytový dům č.p.337...'!$C$129:$K$731</definedName>
    <definedName name="_xlnm._FilterDatabase" localSheetId="3" hidden="1">'0612 - Elektroinstalace _...'!$C$119:$K$139</definedName>
    <definedName name="_xlnm._FilterDatabase" localSheetId="4" hidden="1">'0640 - Vedlejší rozpočtov...'!$C$118:$K$156</definedName>
    <definedName name="_xlnm.Print_Titles" localSheetId="1">'0602 - Bytový dům č.p.310...'!$122:$122</definedName>
    <definedName name="_xlnm.Print_Titles" localSheetId="2">'0604 - Bytový dům č.p.337...'!$129:$129</definedName>
    <definedName name="_xlnm.Print_Titles" localSheetId="3">'0612 - Elektroinstalace _...'!$119:$119</definedName>
    <definedName name="_xlnm.Print_Titles" localSheetId="4">'0640 - Vedlejší rozpočtov...'!$118:$118</definedName>
    <definedName name="_xlnm.Print_Titles" localSheetId="0">'Rekapitulace stavby'!$92:$92</definedName>
    <definedName name="_xlnm.Print_Area" localSheetId="1">'0602 - Bytový dům č.p.310...'!$C$4:$J$39,'0602 - Bytový dům č.p.310...'!$C$50:$J$76,'0602 - Bytový dům č.p.310...'!$C$82:$J$104,'0602 - Bytový dům č.p.310...'!$C$110:$K$215</definedName>
    <definedName name="_xlnm.Print_Area" localSheetId="2">'0604 - Bytový dům č.p.337...'!$C$4:$J$39,'0604 - Bytový dům č.p.337...'!$C$50:$J$76,'0604 - Bytový dům č.p.337...'!$C$82:$J$111,'0604 - Bytový dům č.p.337...'!$C$117:$K$731</definedName>
    <definedName name="_xlnm.Print_Area" localSheetId="3">'0612 - Elektroinstalace _...'!$C$4:$J$39,'0612 - Elektroinstalace _...'!$C$50:$J$76,'0612 - Elektroinstalace _...'!$C$82:$J$101,'0612 - Elektroinstalace _...'!$C$107:$K$139</definedName>
    <definedName name="_xlnm.Print_Area" localSheetId="4">'0640 - Vedlejší rozpočtov...'!$C$4:$J$39,'0640 - Vedlejší rozpočtov...'!$C$50:$J$76,'0640 - Vedlejší rozpočtov...'!$C$82:$J$100,'0640 - Vedlejší rozpočtov...'!$C$106:$K$156</definedName>
    <definedName name="_xlnm.Print_Area" localSheetId="0">'Rekapitulace stavby'!$D$4:$AO$76,'Rekapitulace stavby'!$C$82:$AQ$99</definedName>
  </definedNames>
  <calcPr calcId="125725"/>
</workbook>
</file>

<file path=xl/calcChain.xml><?xml version="1.0" encoding="utf-8"?>
<calcChain xmlns="http://schemas.openxmlformats.org/spreadsheetml/2006/main">
  <c r="J37" i="5"/>
  <c r="J36"/>
  <c r="AY98" i="1" s="1"/>
  <c r="J35" i="5"/>
  <c r="AX98" i="1" s="1"/>
  <c r="BI156" i="5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42"/>
  <c r="BH142"/>
  <c r="BG142"/>
  <c r="BE142"/>
  <c r="T142"/>
  <c r="R142"/>
  <c r="P142"/>
  <c r="BI140"/>
  <c r="BH140"/>
  <c r="BG140"/>
  <c r="BE140"/>
  <c r="T140"/>
  <c r="R140"/>
  <c r="P140"/>
  <c r="BI135"/>
  <c r="BH135"/>
  <c r="BG135"/>
  <c r="BE135"/>
  <c r="T135"/>
  <c r="R135"/>
  <c r="P135"/>
  <c r="BI128"/>
  <c r="BH128"/>
  <c r="BG128"/>
  <c r="BE128"/>
  <c r="T128"/>
  <c r="R128"/>
  <c r="P128"/>
  <c r="BI122"/>
  <c r="BH122"/>
  <c r="BG122"/>
  <c r="BE122"/>
  <c r="T122"/>
  <c r="R122"/>
  <c r="P122"/>
  <c r="J115"/>
  <c r="F113"/>
  <c r="E111"/>
  <c r="J91"/>
  <c r="F89"/>
  <c r="E87"/>
  <c r="J24"/>
  <c r="E24"/>
  <c r="J116" s="1"/>
  <c r="J23"/>
  <c r="J18"/>
  <c r="E18"/>
  <c r="F92" s="1"/>
  <c r="J17"/>
  <c r="J15"/>
  <c r="E15"/>
  <c r="F115" s="1"/>
  <c r="J14"/>
  <c r="J12"/>
  <c r="J89"/>
  <c r="E7"/>
  <c r="E109" s="1"/>
  <c r="J37" i="4"/>
  <c r="J36"/>
  <c r="AY97" i="1" s="1"/>
  <c r="J35" i="4"/>
  <c r="AX97" i="1" s="1"/>
  <c r="BI138" i="4"/>
  <c r="BH138"/>
  <c r="BG138"/>
  <c r="BE138"/>
  <c r="T138"/>
  <c r="T137" s="1"/>
  <c r="R138"/>
  <c r="R137"/>
  <c r="P138"/>
  <c r="P137" s="1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4"/>
  <c r="BH124"/>
  <c r="BG124"/>
  <c r="BE124"/>
  <c r="T124"/>
  <c r="R124"/>
  <c r="P124"/>
  <c r="BI123"/>
  <c r="BH123"/>
  <c r="BG123"/>
  <c r="BE123"/>
  <c r="T123"/>
  <c r="R123"/>
  <c r="P123"/>
  <c r="J117"/>
  <c r="J116"/>
  <c r="F114"/>
  <c r="E112"/>
  <c r="J92"/>
  <c r="J91"/>
  <c r="F89"/>
  <c r="E87"/>
  <c r="J18"/>
  <c r="E18"/>
  <c r="F117" s="1"/>
  <c r="J17"/>
  <c r="J15"/>
  <c r="E15"/>
  <c r="F91" s="1"/>
  <c r="J14"/>
  <c r="J12"/>
  <c r="J114" s="1"/>
  <c r="E7"/>
  <c r="E110" s="1"/>
  <c r="J37" i="3"/>
  <c r="J36"/>
  <c r="AY96" i="1" s="1"/>
  <c r="J35" i="3"/>
  <c r="AX96" i="1"/>
  <c r="BI730" i="3"/>
  <c r="BH730"/>
  <c r="BG730"/>
  <c r="BE730"/>
  <c r="T730"/>
  <c r="R730"/>
  <c r="P730"/>
  <c r="BI727"/>
  <c r="BH727"/>
  <c r="BG727"/>
  <c r="BE727"/>
  <c r="T727"/>
  <c r="R727"/>
  <c r="P727"/>
  <c r="BI722"/>
  <c r="BH722"/>
  <c r="BG722"/>
  <c r="BE722"/>
  <c r="T722"/>
  <c r="R722"/>
  <c r="P722"/>
  <c r="BI713"/>
  <c r="BH713"/>
  <c r="BG713"/>
  <c r="BE713"/>
  <c r="T713"/>
  <c r="R713"/>
  <c r="P713"/>
  <c r="BI712"/>
  <c r="BH712"/>
  <c r="BG712"/>
  <c r="BE712"/>
  <c r="T712"/>
  <c r="R712"/>
  <c r="P712"/>
  <c r="BI707"/>
  <c r="BH707"/>
  <c r="BG707"/>
  <c r="BE707"/>
  <c r="T707"/>
  <c r="R707"/>
  <c r="P707"/>
  <c r="BI700"/>
  <c r="BH700"/>
  <c r="BG700"/>
  <c r="BE700"/>
  <c r="T700"/>
  <c r="R700"/>
  <c r="P700"/>
  <c r="BI698"/>
  <c r="BH698"/>
  <c r="BG698"/>
  <c r="BE698"/>
  <c r="T698"/>
  <c r="R698"/>
  <c r="P698"/>
  <c r="BI695"/>
  <c r="BH695"/>
  <c r="BG695"/>
  <c r="BE695"/>
  <c r="T695"/>
  <c r="R695"/>
  <c r="P695"/>
  <c r="BI692"/>
  <c r="BH692"/>
  <c r="BG692"/>
  <c r="BE692"/>
  <c r="T692"/>
  <c r="R692"/>
  <c r="P692"/>
  <c r="BI689"/>
  <c r="BH689"/>
  <c r="BG689"/>
  <c r="BE689"/>
  <c r="T689"/>
  <c r="R689"/>
  <c r="P689"/>
  <c r="BI686"/>
  <c r="BH686"/>
  <c r="BG686"/>
  <c r="BE686"/>
  <c r="T686"/>
  <c r="R686"/>
  <c r="P686"/>
  <c r="BI683"/>
  <c r="BH683"/>
  <c r="BG683"/>
  <c r="BE683"/>
  <c r="T683"/>
  <c r="R683"/>
  <c r="P683"/>
  <c r="BI680"/>
  <c r="BH680"/>
  <c r="BG680"/>
  <c r="BE680"/>
  <c r="T680"/>
  <c r="R680"/>
  <c r="P680"/>
  <c r="BI672"/>
  <c r="BH672"/>
  <c r="BG672"/>
  <c r="BE672"/>
  <c r="T672"/>
  <c r="R672"/>
  <c r="P672"/>
  <c r="BI669"/>
  <c r="BH669"/>
  <c r="BG669"/>
  <c r="BE669"/>
  <c r="T669"/>
  <c r="R669"/>
  <c r="P669"/>
  <c r="BI666"/>
  <c r="BH666"/>
  <c r="BG666"/>
  <c r="BE666"/>
  <c r="T666"/>
  <c r="R666"/>
  <c r="P666"/>
  <c r="BI663"/>
  <c r="BH663"/>
  <c r="BG663"/>
  <c r="BE663"/>
  <c r="T663"/>
  <c r="R663"/>
  <c r="P663"/>
  <c r="BI660"/>
  <c r="BH660"/>
  <c r="BG660"/>
  <c r="BE660"/>
  <c r="T660"/>
  <c r="R660"/>
  <c r="P660"/>
  <c r="BI657"/>
  <c r="BH657"/>
  <c r="BG657"/>
  <c r="BE657"/>
  <c r="T657"/>
  <c r="R657"/>
  <c r="P657"/>
  <c r="BI654"/>
  <c r="BH654"/>
  <c r="BG654"/>
  <c r="BE654"/>
  <c r="T654"/>
  <c r="R654"/>
  <c r="P654"/>
  <c r="BI651"/>
  <c r="BH651"/>
  <c r="BG651"/>
  <c r="BE651"/>
  <c r="T651"/>
  <c r="R651"/>
  <c r="P651"/>
  <c r="BI650"/>
  <c r="BH650"/>
  <c r="BG650"/>
  <c r="BE650"/>
  <c r="T650"/>
  <c r="R650"/>
  <c r="P650"/>
  <c r="BI644"/>
  <c r="BH644"/>
  <c r="BG644"/>
  <c r="BE644"/>
  <c r="T644"/>
  <c r="R644"/>
  <c r="P644"/>
  <c r="BI640"/>
  <c r="BH640"/>
  <c r="BG640"/>
  <c r="BE640"/>
  <c r="T640"/>
  <c r="R640"/>
  <c r="P640"/>
  <c r="BI637"/>
  <c r="BH637"/>
  <c r="BG637"/>
  <c r="BE637"/>
  <c r="T637"/>
  <c r="R637"/>
  <c r="P637"/>
  <c r="BI634"/>
  <c r="BH634"/>
  <c r="BG634"/>
  <c r="BE634"/>
  <c r="T634"/>
  <c r="R634"/>
  <c r="P634"/>
  <c r="BI631"/>
  <c r="BH631"/>
  <c r="BG631"/>
  <c r="BE631"/>
  <c r="T631"/>
  <c r="R631"/>
  <c r="P631"/>
  <c r="BI628"/>
  <c r="BH628"/>
  <c r="BG628"/>
  <c r="BE628"/>
  <c r="T628"/>
  <c r="R628"/>
  <c r="P628"/>
  <c r="BI625"/>
  <c r="BH625"/>
  <c r="BG625"/>
  <c r="BE625"/>
  <c r="T625"/>
  <c r="R625"/>
  <c r="P625"/>
  <c r="BI622"/>
  <c r="BH622"/>
  <c r="BG622"/>
  <c r="BE622"/>
  <c r="T622"/>
  <c r="R622"/>
  <c r="P622"/>
  <c r="BI615"/>
  <c r="BH615"/>
  <c r="BG615"/>
  <c r="BE615"/>
  <c r="T615"/>
  <c r="R615"/>
  <c r="P615"/>
  <c r="BI613"/>
  <c r="BH613"/>
  <c r="BG613"/>
  <c r="BE613"/>
  <c r="T613"/>
  <c r="R613"/>
  <c r="P613"/>
  <c r="BI610"/>
  <c r="BH610"/>
  <c r="BG610"/>
  <c r="BE610"/>
  <c r="T610"/>
  <c r="R610"/>
  <c r="P610"/>
  <c r="BI607"/>
  <c r="BH607"/>
  <c r="BG607"/>
  <c r="BE607"/>
  <c r="T607"/>
  <c r="R607"/>
  <c r="P607"/>
  <c r="BI605"/>
  <c r="BH605"/>
  <c r="BG605"/>
  <c r="BE605"/>
  <c r="T605"/>
  <c r="R605"/>
  <c r="P605"/>
  <c r="BI601"/>
  <c r="BH601"/>
  <c r="BG601"/>
  <c r="BE601"/>
  <c r="T601"/>
  <c r="R601"/>
  <c r="P601"/>
  <c r="BI597"/>
  <c r="BH597"/>
  <c r="BG597"/>
  <c r="BE597"/>
  <c r="T597"/>
  <c r="R597"/>
  <c r="P597"/>
  <c r="BI590"/>
  <c r="BH590"/>
  <c r="BG590"/>
  <c r="BE590"/>
  <c r="T590"/>
  <c r="R590"/>
  <c r="P590"/>
  <c r="BI583"/>
  <c r="BH583"/>
  <c r="BG583"/>
  <c r="BE583"/>
  <c r="T583"/>
  <c r="R583"/>
  <c r="P583"/>
  <c r="BI581"/>
  <c r="BH581"/>
  <c r="BG581"/>
  <c r="BE581"/>
  <c r="T581"/>
  <c r="R581"/>
  <c r="P581"/>
  <c r="BI577"/>
  <c r="BH577"/>
  <c r="BG577"/>
  <c r="BE577"/>
  <c r="T577"/>
  <c r="R577"/>
  <c r="P577"/>
  <c r="BI574"/>
  <c r="BH574"/>
  <c r="BG574"/>
  <c r="BE574"/>
  <c r="T574"/>
  <c r="T573" s="1"/>
  <c r="R574"/>
  <c r="R573" s="1"/>
  <c r="P574"/>
  <c r="P573"/>
  <c r="BI572"/>
  <c r="BH572"/>
  <c r="BG572"/>
  <c r="BE572"/>
  <c r="T572"/>
  <c r="R572"/>
  <c r="P572"/>
  <c r="BI567"/>
  <c r="BH567"/>
  <c r="BG567"/>
  <c r="BE567"/>
  <c r="T567"/>
  <c r="R567"/>
  <c r="P567"/>
  <c r="BI565"/>
  <c r="BH565"/>
  <c r="BG565"/>
  <c r="BE565"/>
  <c r="T565"/>
  <c r="R565"/>
  <c r="P565"/>
  <c r="BI564"/>
  <c r="BH564"/>
  <c r="BG564"/>
  <c r="BE564"/>
  <c r="T564"/>
  <c r="R564"/>
  <c r="P564"/>
  <c r="BI563"/>
  <c r="BH563"/>
  <c r="BG563"/>
  <c r="BE563"/>
  <c r="T563"/>
  <c r="R563"/>
  <c r="P563"/>
  <c r="BI557"/>
  <c r="BH557"/>
  <c r="BG557"/>
  <c r="BE557"/>
  <c r="T557"/>
  <c r="R557"/>
  <c r="P557"/>
  <c r="BI552"/>
  <c r="BH552"/>
  <c r="BG552"/>
  <c r="BE552"/>
  <c r="T552"/>
  <c r="R552"/>
  <c r="P552"/>
  <c r="BI549"/>
  <c r="BH549"/>
  <c r="BG549"/>
  <c r="BE549"/>
  <c r="T549"/>
  <c r="R549"/>
  <c r="P549"/>
  <c r="BI546"/>
  <c r="BH546"/>
  <c r="BG546"/>
  <c r="BE546"/>
  <c r="T546"/>
  <c r="R546"/>
  <c r="P546"/>
  <c r="BI543"/>
  <c r="BH543"/>
  <c r="BG543"/>
  <c r="BE543"/>
  <c r="T543"/>
  <c r="R543"/>
  <c r="P543"/>
  <c r="BI536"/>
  <c r="BH536"/>
  <c r="BG536"/>
  <c r="BE536"/>
  <c r="T536"/>
  <c r="R536"/>
  <c r="P536"/>
  <c r="BI533"/>
  <c r="BH533"/>
  <c r="BG533"/>
  <c r="BE533"/>
  <c r="T533"/>
  <c r="R533"/>
  <c r="P533"/>
  <c r="BI524"/>
  <c r="BH524"/>
  <c r="BG524"/>
  <c r="BE524"/>
  <c r="T524"/>
  <c r="R524"/>
  <c r="P524"/>
  <c r="BI521"/>
  <c r="BH521"/>
  <c r="BG521"/>
  <c r="BE521"/>
  <c r="T521"/>
  <c r="R521"/>
  <c r="P521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10"/>
  <c r="BH510"/>
  <c r="BG510"/>
  <c r="BE510"/>
  <c r="T510"/>
  <c r="R510"/>
  <c r="P510"/>
  <c r="BI507"/>
  <c r="BH507"/>
  <c r="BG507"/>
  <c r="BE507"/>
  <c r="T507"/>
  <c r="R507"/>
  <c r="P507"/>
  <c r="BI504"/>
  <c r="BH504"/>
  <c r="BG504"/>
  <c r="BE504"/>
  <c r="T504"/>
  <c r="R504"/>
  <c r="P504"/>
  <c r="BI493"/>
  <c r="BH493"/>
  <c r="BG493"/>
  <c r="BE493"/>
  <c r="T493"/>
  <c r="R493"/>
  <c r="P493"/>
  <c r="BI492"/>
  <c r="BH492"/>
  <c r="BG492"/>
  <c r="BE492"/>
  <c r="T492"/>
  <c r="R492"/>
  <c r="P492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4"/>
  <c r="BH484"/>
  <c r="BG484"/>
  <c r="BE484"/>
  <c r="T484"/>
  <c r="R484"/>
  <c r="P484"/>
  <c r="BI469"/>
  <c r="BH469"/>
  <c r="BG469"/>
  <c r="BE469"/>
  <c r="T469"/>
  <c r="R469"/>
  <c r="P469"/>
  <c r="BI463"/>
  <c r="BH463"/>
  <c r="BG463"/>
  <c r="BE463"/>
  <c r="T463"/>
  <c r="R463"/>
  <c r="P463"/>
  <c r="BI445"/>
  <c r="BH445"/>
  <c r="BG445"/>
  <c r="BE445"/>
  <c r="T445"/>
  <c r="R445"/>
  <c r="P445"/>
  <c r="BI434"/>
  <c r="BH434"/>
  <c r="BG434"/>
  <c r="BE434"/>
  <c r="T434"/>
  <c r="R434"/>
  <c r="P434"/>
  <c r="BI433"/>
  <c r="BH433"/>
  <c r="BG433"/>
  <c r="BE433"/>
  <c r="T433"/>
  <c r="R433"/>
  <c r="P433"/>
  <c r="BI414"/>
  <c r="BH414"/>
  <c r="BG414"/>
  <c r="BE414"/>
  <c r="T414"/>
  <c r="R414"/>
  <c r="P414"/>
  <c r="BI408"/>
  <c r="BH408"/>
  <c r="BG408"/>
  <c r="BE408"/>
  <c r="T408"/>
  <c r="R408"/>
  <c r="P408"/>
  <c r="BI406"/>
  <c r="BH406"/>
  <c r="BG406"/>
  <c r="BE406"/>
  <c r="T406"/>
  <c r="R406"/>
  <c r="P406"/>
  <c r="BI403"/>
  <c r="BH403"/>
  <c r="BG403"/>
  <c r="BE403"/>
  <c r="T403"/>
  <c r="R403"/>
  <c r="P403"/>
  <c r="BI401"/>
  <c r="BH401"/>
  <c r="BG401"/>
  <c r="BE401"/>
  <c r="T401"/>
  <c r="R401"/>
  <c r="P401"/>
  <c r="BI398"/>
  <c r="BH398"/>
  <c r="BG398"/>
  <c r="BE398"/>
  <c r="T398"/>
  <c r="R398"/>
  <c r="P398"/>
  <c r="BI394"/>
  <c r="BH394"/>
  <c r="BG394"/>
  <c r="BE394"/>
  <c r="T394"/>
  <c r="R394"/>
  <c r="P394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71"/>
  <c r="BH371"/>
  <c r="BG371"/>
  <c r="BE371"/>
  <c r="T371"/>
  <c r="R371"/>
  <c r="P371"/>
  <c r="BI368"/>
  <c r="BH368"/>
  <c r="BG368"/>
  <c r="BE368"/>
  <c r="T368"/>
  <c r="R368"/>
  <c r="P368"/>
  <c r="BI363"/>
  <c r="BH363"/>
  <c r="BG363"/>
  <c r="BE363"/>
  <c r="T363"/>
  <c r="R363"/>
  <c r="P363"/>
  <c r="BI361"/>
  <c r="BH361"/>
  <c r="BG361"/>
  <c r="BE361"/>
  <c r="T361"/>
  <c r="R361"/>
  <c r="P361"/>
  <c r="BI355"/>
  <c r="BH355"/>
  <c r="BG355"/>
  <c r="BE355"/>
  <c r="T355"/>
  <c r="R355"/>
  <c r="P355"/>
  <c r="BI353"/>
  <c r="BH353"/>
  <c r="BG353"/>
  <c r="BE353"/>
  <c r="T353"/>
  <c r="R353"/>
  <c r="P353"/>
  <c r="BI340"/>
  <c r="BH340"/>
  <c r="BG340"/>
  <c r="BE340"/>
  <c r="T340"/>
  <c r="R340"/>
  <c r="P340"/>
  <c r="BI338"/>
  <c r="BH338"/>
  <c r="BG338"/>
  <c r="BE338"/>
  <c r="T338"/>
  <c r="R338"/>
  <c r="P338"/>
  <c r="BI321"/>
  <c r="BH321"/>
  <c r="BG321"/>
  <c r="BE321"/>
  <c r="T321"/>
  <c r="R321"/>
  <c r="P321"/>
  <c r="BI319"/>
  <c r="BH319"/>
  <c r="BG319"/>
  <c r="BE319"/>
  <c r="T319"/>
  <c r="R319"/>
  <c r="P319"/>
  <c r="BI317"/>
  <c r="BH317"/>
  <c r="BG317"/>
  <c r="BE317"/>
  <c r="T317"/>
  <c r="R317"/>
  <c r="P317"/>
  <c r="BI314"/>
  <c r="BH314"/>
  <c r="BG314"/>
  <c r="BE314"/>
  <c r="T314"/>
  <c r="R314"/>
  <c r="P314"/>
  <c r="BI297"/>
  <c r="BH297"/>
  <c r="BG297"/>
  <c r="BE297"/>
  <c r="T297"/>
  <c r="R297"/>
  <c r="P297"/>
  <c r="BI278"/>
  <c r="BH278"/>
  <c r="BG278"/>
  <c r="BE278"/>
  <c r="T278"/>
  <c r="R278"/>
  <c r="P278"/>
  <c r="BI275"/>
  <c r="BH275"/>
  <c r="BG275"/>
  <c r="BE275"/>
  <c r="T275"/>
  <c r="R275"/>
  <c r="P275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6"/>
  <c r="BH266"/>
  <c r="BG266"/>
  <c r="BE266"/>
  <c r="T266"/>
  <c r="R266"/>
  <c r="P266"/>
  <c r="BI263"/>
  <c r="BH263"/>
  <c r="BG263"/>
  <c r="BE263"/>
  <c r="T263"/>
  <c r="R263"/>
  <c r="P263"/>
  <c r="BI257"/>
  <c r="BH257"/>
  <c r="BG257"/>
  <c r="BE257"/>
  <c r="T257"/>
  <c r="R257"/>
  <c r="P257"/>
  <c r="BI254"/>
  <c r="BH254"/>
  <c r="BG254"/>
  <c r="BE254"/>
  <c r="T254"/>
  <c r="R254"/>
  <c r="P254"/>
  <c r="BI245"/>
  <c r="BH245"/>
  <c r="BG245"/>
  <c r="BE245"/>
  <c r="T245"/>
  <c r="R245"/>
  <c r="P245"/>
  <c r="BI243"/>
  <c r="BH243"/>
  <c r="BG243"/>
  <c r="BE243"/>
  <c r="T243"/>
  <c r="R243"/>
  <c r="P243"/>
  <c r="BI241"/>
  <c r="BH241"/>
  <c r="BG241"/>
  <c r="BE241"/>
  <c r="T241"/>
  <c r="R241"/>
  <c r="P241"/>
  <c r="BI234"/>
  <c r="BH234"/>
  <c r="BG234"/>
  <c r="BE234"/>
  <c r="T234"/>
  <c r="R234"/>
  <c r="P234"/>
  <c r="BI233"/>
  <c r="BH233"/>
  <c r="BG233"/>
  <c r="BE233"/>
  <c r="T233"/>
  <c r="R233"/>
  <c r="P233"/>
  <c r="BI227"/>
  <c r="BH227"/>
  <c r="BG227"/>
  <c r="BE227"/>
  <c r="T227"/>
  <c r="R227"/>
  <c r="P227"/>
  <c r="BI210"/>
  <c r="BH210"/>
  <c r="BG210"/>
  <c r="BE210"/>
  <c r="T210"/>
  <c r="R210"/>
  <c r="P210"/>
  <c r="BI193"/>
  <c r="BH193"/>
  <c r="BG193"/>
  <c r="BE193"/>
  <c r="T193"/>
  <c r="R193"/>
  <c r="P193"/>
  <c r="BI186"/>
  <c r="BH186"/>
  <c r="BG186"/>
  <c r="BE186"/>
  <c r="T186"/>
  <c r="R186"/>
  <c r="P186"/>
  <c r="BI184"/>
  <c r="BH184"/>
  <c r="BG184"/>
  <c r="BE184"/>
  <c r="T184"/>
  <c r="R184"/>
  <c r="P184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58"/>
  <c r="BH158"/>
  <c r="BG158"/>
  <c r="BE158"/>
  <c r="T158"/>
  <c r="R158"/>
  <c r="P158"/>
  <c r="BI155"/>
  <c r="BH155"/>
  <c r="BG155"/>
  <c r="BE155"/>
  <c r="T155"/>
  <c r="R155"/>
  <c r="P155"/>
  <c r="BI146"/>
  <c r="BH146"/>
  <c r="BG146"/>
  <c r="BE146"/>
  <c r="T146"/>
  <c r="R146"/>
  <c r="P146"/>
  <c r="BI140"/>
  <c r="BH140"/>
  <c r="BG140"/>
  <c r="BE140"/>
  <c r="T140"/>
  <c r="R140"/>
  <c r="P140"/>
  <c r="BI137"/>
  <c r="BH137"/>
  <c r="BG137"/>
  <c r="BE137"/>
  <c r="T137"/>
  <c r="R137"/>
  <c r="P137"/>
  <c r="BI133"/>
  <c r="BH133"/>
  <c r="BG133"/>
  <c r="BE133"/>
  <c r="T133"/>
  <c r="T132"/>
  <c r="R133"/>
  <c r="R132"/>
  <c r="P133"/>
  <c r="P132" s="1"/>
  <c r="J127"/>
  <c r="J126"/>
  <c r="F124"/>
  <c r="E122"/>
  <c r="J92"/>
  <c r="J91"/>
  <c r="F89"/>
  <c r="E87"/>
  <c r="J18"/>
  <c r="E18"/>
  <c r="F92" s="1"/>
  <c r="J17"/>
  <c r="J15"/>
  <c r="E15"/>
  <c r="F126" s="1"/>
  <c r="J14"/>
  <c r="J12"/>
  <c r="J124" s="1"/>
  <c r="E7"/>
  <c r="E120"/>
  <c r="J37" i="2"/>
  <c r="J36"/>
  <c r="AY95" i="1" s="1"/>
  <c r="J35" i="2"/>
  <c r="AX95" i="1"/>
  <c r="BI215" i="2"/>
  <c r="BH215"/>
  <c r="BG215"/>
  <c r="BE215"/>
  <c r="T215"/>
  <c r="R215"/>
  <c r="P215"/>
  <c r="BI212"/>
  <c r="BH212"/>
  <c r="BG212"/>
  <c r="BE212"/>
  <c r="T212"/>
  <c r="R212"/>
  <c r="P212"/>
  <c r="BI203"/>
  <c r="BH203"/>
  <c r="BG203"/>
  <c r="BE203"/>
  <c r="T203"/>
  <c r="R203"/>
  <c r="P203"/>
  <c r="P197"/>
  <c r="BI198"/>
  <c r="BH198"/>
  <c r="BG198"/>
  <c r="BE198"/>
  <c r="T198"/>
  <c r="T197" s="1"/>
  <c r="R198"/>
  <c r="R197" s="1"/>
  <c r="P198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2"/>
  <c r="BH172"/>
  <c r="BG172"/>
  <c r="BE172"/>
  <c r="T172"/>
  <c r="R172"/>
  <c r="P172"/>
  <c r="BI171"/>
  <c r="BH171"/>
  <c r="BG171"/>
  <c r="BE171"/>
  <c r="T171"/>
  <c r="R171"/>
  <c r="P171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1"/>
  <c r="BH131"/>
  <c r="BG131"/>
  <c r="BE131"/>
  <c r="T131"/>
  <c r="R131"/>
  <c r="P131"/>
  <c r="BI126"/>
  <c r="BH126"/>
  <c r="BG126"/>
  <c r="BE126"/>
  <c r="T126"/>
  <c r="R126"/>
  <c r="P126"/>
  <c r="J120"/>
  <c r="J119"/>
  <c r="F117"/>
  <c r="E115"/>
  <c r="J92"/>
  <c r="J91"/>
  <c r="F89"/>
  <c r="E87"/>
  <c r="J18"/>
  <c r="E18"/>
  <c r="F120" s="1"/>
  <c r="J17"/>
  <c r="J15"/>
  <c r="E15"/>
  <c r="F119" s="1"/>
  <c r="J14"/>
  <c r="J12"/>
  <c r="J89" s="1"/>
  <c r="E7"/>
  <c r="E113" s="1"/>
  <c r="L90" i="1"/>
  <c r="AM90"/>
  <c r="AM89"/>
  <c r="L89"/>
  <c r="AM87"/>
  <c r="L87"/>
  <c r="L85"/>
  <c r="L84"/>
  <c r="BK156" i="5"/>
  <c r="J156"/>
  <c r="BK155"/>
  <c r="J155"/>
  <c r="BK153"/>
  <c r="J153"/>
  <c r="BK142"/>
  <c r="J142"/>
  <c r="BK140"/>
  <c r="J140"/>
  <c r="BK135"/>
  <c r="BK128"/>
  <c r="J128"/>
  <c r="J122"/>
  <c r="BK138" i="4"/>
  <c r="J132"/>
  <c r="BK131"/>
  <c r="J129"/>
  <c r="BK124"/>
  <c r="BK700" i="3"/>
  <c r="BK692"/>
  <c r="BK689"/>
  <c r="J686"/>
  <c r="BK660"/>
  <c r="J657"/>
  <c r="J651"/>
  <c r="BK640"/>
  <c r="BK631"/>
  <c r="BK628"/>
  <c r="BK615"/>
  <c r="BK610"/>
  <c r="BK605"/>
  <c r="BK597"/>
  <c r="J577"/>
  <c r="BK567"/>
  <c r="J564"/>
  <c r="BK549"/>
  <c r="BK546"/>
  <c r="BK533"/>
  <c r="BK521"/>
  <c r="J516"/>
  <c r="BK507"/>
  <c r="J492"/>
  <c r="J489"/>
  <c r="BK488"/>
  <c r="J484"/>
  <c r="BK469"/>
  <c r="BK463"/>
  <c r="J445"/>
  <c r="BK414"/>
  <c r="J406"/>
  <c r="J401"/>
  <c r="BK398"/>
  <c r="BK394"/>
  <c r="J389"/>
  <c r="J368"/>
  <c r="J363"/>
  <c r="J361"/>
  <c r="J317"/>
  <c r="J314"/>
  <c r="BK271"/>
  <c r="BK266"/>
  <c r="J263"/>
  <c r="J257"/>
  <c r="J243"/>
  <c r="J227"/>
  <c r="BK166"/>
  <c r="J146"/>
  <c r="BK140"/>
  <c r="BK133"/>
  <c r="BK198" i="2"/>
  <c r="J193"/>
  <c r="BK187"/>
  <c r="BK184"/>
  <c r="J175"/>
  <c r="BK172"/>
  <c r="J161"/>
  <c r="BK158"/>
  <c r="BK141"/>
  <c r="BK137"/>
  <c r="J131"/>
  <c r="J126"/>
  <c r="J135" i="5"/>
  <c r="BK122"/>
  <c r="J128" i="4"/>
  <c r="J124"/>
  <c r="BK707" i="3"/>
  <c r="BK698"/>
  <c r="BK695"/>
  <c r="J692"/>
  <c r="J689"/>
  <c r="J680"/>
  <c r="BK669"/>
  <c r="J666"/>
  <c r="BK663"/>
  <c r="J663"/>
  <c r="J660"/>
  <c r="J654"/>
  <c r="BK650"/>
  <c r="J644"/>
  <c r="BK634"/>
  <c r="J625"/>
  <c r="BK622"/>
  <c r="J607"/>
  <c r="J605"/>
  <c r="BK601"/>
  <c r="J597"/>
  <c r="J590"/>
  <c r="J583"/>
  <c r="J565"/>
  <c r="BK563"/>
  <c r="BK557"/>
  <c r="J552"/>
  <c r="J549"/>
  <c r="BK536"/>
  <c r="J533"/>
  <c r="J514"/>
  <c r="J512"/>
  <c r="J493"/>
  <c r="BK492"/>
  <c r="BK487"/>
  <c r="J469"/>
  <c r="BK445"/>
  <c r="BK434"/>
  <c r="J414"/>
  <c r="BK408"/>
  <c r="BK401"/>
  <c r="J394"/>
  <c r="J391"/>
  <c r="BK389"/>
  <c r="BK371"/>
  <c r="BK363"/>
  <c r="BK355"/>
  <c r="BK353"/>
  <c r="BK340"/>
  <c r="BK338"/>
  <c r="BK319"/>
  <c r="J297"/>
  <c r="J278"/>
  <c r="J275"/>
  <c r="BK272"/>
  <c r="J266"/>
  <c r="BK254"/>
  <c r="J245"/>
  <c r="BK241"/>
  <c r="J233"/>
  <c r="BK227"/>
  <c r="BK193"/>
  <c r="BK186"/>
  <c r="BK178"/>
  <c r="BK172"/>
  <c r="BK169"/>
  <c r="J158"/>
  <c r="J155"/>
  <c r="BK137"/>
  <c r="BK212" i="2"/>
  <c r="J203"/>
  <c r="BK196"/>
  <c r="BK181"/>
  <c r="BK161"/>
  <c r="BK155"/>
  <c r="J152"/>
  <c r="J146"/>
  <c r="J138"/>
  <c r="J137"/>
  <c r="J138" i="4"/>
  <c r="BK133"/>
  <c r="J123"/>
  <c r="BK730" i="3"/>
  <c r="J730"/>
  <c r="BK727"/>
  <c r="J727"/>
  <c r="BK722"/>
  <c r="J722"/>
  <c r="J713"/>
  <c r="J712"/>
  <c r="J700"/>
  <c r="BK686"/>
  <c r="J683"/>
  <c r="BK680"/>
  <c r="J672"/>
  <c r="J669"/>
  <c r="BK666"/>
  <c r="BK657"/>
  <c r="BK654"/>
  <c r="J650"/>
  <c r="BK644"/>
  <c r="J640"/>
  <c r="BK637"/>
  <c r="BK625"/>
  <c r="J615"/>
  <c r="J613"/>
  <c r="J610"/>
  <c r="BK607"/>
  <c r="J601"/>
  <c r="BK583"/>
  <c r="J581"/>
  <c r="J574"/>
  <c r="BK572"/>
  <c r="J567"/>
  <c r="BK565"/>
  <c r="J563"/>
  <c r="J557"/>
  <c r="BK543"/>
  <c r="J536"/>
  <c r="J524"/>
  <c r="BK516"/>
  <c r="BK512"/>
  <c r="BK510"/>
  <c r="J507"/>
  <c r="J504"/>
  <c r="BK493"/>
  <c r="BK489"/>
  <c r="J488"/>
  <c r="J463"/>
  <c r="J434"/>
  <c r="BK433"/>
  <c r="J403"/>
  <c r="BK392"/>
  <c r="J371"/>
  <c r="J353"/>
  <c r="J340"/>
  <c r="J321"/>
  <c r="J319"/>
  <c r="BK317"/>
  <c r="BK297"/>
  <c r="BK278"/>
  <c r="BK275"/>
  <c r="J272"/>
  <c r="J271"/>
  <c r="BK269"/>
  <c r="BK263"/>
  <c r="BK245"/>
  <c r="BK234"/>
  <c r="BK210"/>
  <c r="J193"/>
  <c r="J186"/>
  <c r="BK184"/>
  <c r="J178"/>
  <c r="J175"/>
  <c r="J169"/>
  <c r="J166"/>
  <c r="BK158"/>
  <c r="J140"/>
  <c r="J133"/>
  <c r="BK215" i="2"/>
  <c r="J212"/>
  <c r="BK203"/>
  <c r="J198"/>
  <c r="BK190"/>
  <c r="J184"/>
  <c r="J178"/>
  <c r="BK175"/>
  <c r="J172"/>
  <c r="J171"/>
  <c r="J165"/>
  <c r="BK149"/>
  <c r="J141"/>
  <c r="J139"/>
  <c r="BK138"/>
  <c r="AS94" i="1"/>
  <c r="J133" i="4"/>
  <c r="BK132"/>
  <c r="J131"/>
  <c r="BK129"/>
  <c r="BK128"/>
  <c r="BK123"/>
  <c r="BK713" i="3"/>
  <c r="BK712"/>
  <c r="J707"/>
  <c r="J698"/>
  <c r="J695"/>
  <c r="BK683"/>
  <c r="BK672"/>
  <c r="BK651"/>
  <c r="J637"/>
  <c r="J634"/>
  <c r="J631"/>
  <c r="J628"/>
  <c r="J622"/>
  <c r="BK613"/>
  <c r="BK590"/>
  <c r="BK581"/>
  <c r="BK577"/>
  <c r="BK574"/>
  <c r="J572"/>
  <c r="BK564"/>
  <c r="BK552"/>
  <c r="J546"/>
  <c r="J543"/>
  <c r="BK524"/>
  <c r="J521"/>
  <c r="BK514"/>
  <c r="J510"/>
  <c r="BK504"/>
  <c r="J487"/>
  <c r="BK484"/>
  <c r="J433"/>
  <c r="J408"/>
  <c r="BK406"/>
  <c r="BK403"/>
  <c r="J398"/>
  <c r="J392"/>
  <c r="BK391"/>
  <c r="BK368"/>
  <c r="BK361"/>
  <c r="J355"/>
  <c r="J338"/>
  <c r="BK321"/>
  <c r="BK314"/>
  <c r="J269"/>
  <c r="BK257"/>
  <c r="J254"/>
  <c r="BK243"/>
  <c r="J241"/>
  <c r="J234"/>
  <c r="BK233"/>
  <c r="J210"/>
  <c r="J184"/>
  <c r="BK175"/>
  <c r="J172"/>
  <c r="BK155"/>
  <c r="BK146"/>
  <c r="J137"/>
  <c r="J215" i="2"/>
  <c r="J196"/>
  <c r="BK193"/>
  <c r="J190"/>
  <c r="J187"/>
  <c r="J181"/>
  <c r="BK178"/>
  <c r="BK171"/>
  <c r="BK165"/>
  <c r="J158"/>
  <c r="J155"/>
  <c r="BK152"/>
  <c r="J149"/>
  <c r="BK146"/>
  <c r="BK139"/>
  <c r="BK131"/>
  <c r="BK126"/>
  <c r="BK125" l="1"/>
  <c r="BK136"/>
  <c r="J136" s="1"/>
  <c r="J99" s="1"/>
  <c r="BK148"/>
  <c r="BK211"/>
  <c r="J211" s="1"/>
  <c r="J103" s="1"/>
  <c r="T136" i="3"/>
  <c r="T131" s="1"/>
  <c r="P192"/>
  <c r="T253"/>
  <c r="T468"/>
  <c r="T562"/>
  <c r="BK582"/>
  <c r="J582" s="1"/>
  <c r="J107" s="1"/>
  <c r="BK614"/>
  <c r="J614" s="1"/>
  <c r="J108" s="1"/>
  <c r="BK699"/>
  <c r="J699" s="1"/>
  <c r="J109" s="1"/>
  <c r="BK721"/>
  <c r="J721"/>
  <c r="J110" s="1"/>
  <c r="BK130" i="4"/>
  <c r="J130"/>
  <c r="J99" s="1"/>
  <c r="R130"/>
  <c r="P125" i="2"/>
  <c r="R136"/>
  <c r="T148"/>
  <c r="P211"/>
  <c r="R136" i="3"/>
  <c r="R192"/>
  <c r="R253"/>
  <c r="P468"/>
  <c r="P562"/>
  <c r="P576"/>
  <c r="P582"/>
  <c r="R614"/>
  <c r="P699"/>
  <c r="R721"/>
  <c r="P122" i="4"/>
  <c r="T125" i="2"/>
  <c r="T136"/>
  <c r="R148"/>
  <c r="R147" s="1"/>
  <c r="R211"/>
  <c r="BK136" i="3"/>
  <c r="J136" s="1"/>
  <c r="J99" s="1"/>
  <c r="BK192"/>
  <c r="J192" s="1"/>
  <c r="J100" s="1"/>
  <c r="BK253"/>
  <c r="J253" s="1"/>
  <c r="J101" s="1"/>
  <c r="BK468"/>
  <c r="J468" s="1"/>
  <c r="J102" s="1"/>
  <c r="BK562"/>
  <c r="J562"/>
  <c r="J103" s="1"/>
  <c r="BK576"/>
  <c r="J576"/>
  <c r="J106" s="1"/>
  <c r="R576"/>
  <c r="R582"/>
  <c r="T614"/>
  <c r="T699"/>
  <c r="T721"/>
  <c r="BK122" i="4"/>
  <c r="J122"/>
  <c r="J98" s="1"/>
  <c r="T122"/>
  <c r="P130"/>
  <c r="R125" i="2"/>
  <c r="R124"/>
  <c r="P136"/>
  <c r="P148"/>
  <c r="P147" s="1"/>
  <c r="T211"/>
  <c r="P136" i="3"/>
  <c r="P131" s="1"/>
  <c r="T192"/>
  <c r="P253"/>
  <c r="R468"/>
  <c r="R562"/>
  <c r="R131" s="1"/>
  <c r="T576"/>
  <c r="T582"/>
  <c r="P614"/>
  <c r="R699"/>
  <c r="P721"/>
  <c r="R122" i="4"/>
  <c r="R121" s="1"/>
  <c r="R120" s="1"/>
  <c r="T130"/>
  <c r="BK121" i="5"/>
  <c r="J121"/>
  <c r="J98" s="1"/>
  <c r="P121"/>
  <c r="R121"/>
  <c r="T121"/>
  <c r="BK141"/>
  <c r="J141" s="1"/>
  <c r="J99" s="1"/>
  <c r="P141"/>
  <c r="R141"/>
  <c r="T141"/>
  <c r="F91" i="2"/>
  <c r="J117"/>
  <c r="BF137"/>
  <c r="BF146"/>
  <c r="BF152"/>
  <c r="BF155"/>
  <c r="BF172"/>
  <c r="BF187"/>
  <c r="BF212"/>
  <c r="BK197"/>
  <c r="J197"/>
  <c r="J102" s="1"/>
  <c r="F91" i="3"/>
  <c r="BF133"/>
  <c r="BF146"/>
  <c r="BF193"/>
  <c r="BF210"/>
  <c r="BF233"/>
  <c r="BF234"/>
  <c r="BF245"/>
  <c r="BF266"/>
  <c r="BF272"/>
  <c r="BF353"/>
  <c r="BF401"/>
  <c r="BF414"/>
  <c r="BF434"/>
  <c r="BF463"/>
  <c r="BF484"/>
  <c r="BF507"/>
  <c r="BF512"/>
  <c r="BF524"/>
  <c r="BF564"/>
  <c r="BF565"/>
  <c r="BF574"/>
  <c r="BF577"/>
  <c r="BF601"/>
  <c r="BF615"/>
  <c r="BF628"/>
  <c r="BF631"/>
  <c r="BF634"/>
  <c r="BF650"/>
  <c r="BF695"/>
  <c r="BF700"/>
  <c r="F92" i="4"/>
  <c r="F116"/>
  <c r="BF129"/>
  <c r="BF131"/>
  <c r="BF132"/>
  <c r="E85" i="5"/>
  <c r="BF155"/>
  <c r="E85" i="2"/>
  <c r="F92"/>
  <c r="BF126"/>
  <c r="BF139"/>
  <c r="BF141"/>
  <c r="BF161"/>
  <c r="BF165"/>
  <c r="BF175"/>
  <c r="BF181"/>
  <c r="BF184"/>
  <c r="BF215"/>
  <c r="J89" i="3"/>
  <c r="F127"/>
  <c r="BF158"/>
  <c r="BF172"/>
  <c r="BF178"/>
  <c r="BF184"/>
  <c r="BF186"/>
  <c r="BF269"/>
  <c r="BF271"/>
  <c r="BF275"/>
  <c r="BF278"/>
  <c r="BF297"/>
  <c r="BF319"/>
  <c r="BF321"/>
  <c r="BF340"/>
  <c r="BF368"/>
  <c r="BF391"/>
  <c r="BF398"/>
  <c r="BF406"/>
  <c r="BF433"/>
  <c r="BF488"/>
  <c r="BF489"/>
  <c r="BF492"/>
  <c r="BF493"/>
  <c r="BF521"/>
  <c r="BF533"/>
  <c r="BF536"/>
  <c r="BF543"/>
  <c r="BF557"/>
  <c r="BF567"/>
  <c r="BF572"/>
  <c r="BF597"/>
  <c r="BF610"/>
  <c r="BF625"/>
  <c r="BF637"/>
  <c r="BF644"/>
  <c r="BF666"/>
  <c r="BF692"/>
  <c r="BF707"/>
  <c r="BF713"/>
  <c r="BF722"/>
  <c r="BF727"/>
  <c r="BF730"/>
  <c r="E85" i="4"/>
  <c r="BF133"/>
  <c r="BK137"/>
  <c r="J137" s="1"/>
  <c r="J100" s="1"/>
  <c r="F91" i="5"/>
  <c r="J92"/>
  <c r="J113"/>
  <c r="F116"/>
  <c r="BF122"/>
  <c r="BF131" i="2"/>
  <c r="BF149"/>
  <c r="BF171"/>
  <c r="BF193"/>
  <c r="BF196"/>
  <c r="BF198"/>
  <c r="BF203"/>
  <c r="E85" i="3"/>
  <c r="BF137"/>
  <c r="BF155"/>
  <c r="BF169"/>
  <c r="BF227"/>
  <c r="BF263"/>
  <c r="BF389"/>
  <c r="BF392"/>
  <c r="BF408"/>
  <c r="BF510"/>
  <c r="BF546"/>
  <c r="BF549"/>
  <c r="BF581"/>
  <c r="BF583"/>
  <c r="BF590"/>
  <c r="BF605"/>
  <c r="BF607"/>
  <c r="BF622"/>
  <c r="BF640"/>
  <c r="BF651"/>
  <c r="BF657"/>
  <c r="BF660"/>
  <c r="BF669"/>
  <c r="BF672"/>
  <c r="BF680"/>
  <c r="BF689"/>
  <c r="BF712"/>
  <c r="BF123" i="4"/>
  <c r="BF124"/>
  <c r="BF138"/>
  <c r="BF138" i="2"/>
  <c r="BF158"/>
  <c r="BF178"/>
  <c r="BF190"/>
  <c r="BF140" i="3"/>
  <c r="BF166"/>
  <c r="BF175"/>
  <c r="BF241"/>
  <c r="BF243"/>
  <c r="BF254"/>
  <c r="BF257"/>
  <c r="BF314"/>
  <c r="BF317"/>
  <c r="BF338"/>
  <c r="BF355"/>
  <c r="BF361"/>
  <c r="BF363"/>
  <c r="BF371"/>
  <c r="BF394"/>
  <c r="BF403"/>
  <c r="BF445"/>
  <c r="BF469"/>
  <c r="BF487"/>
  <c r="BF504"/>
  <c r="BF514"/>
  <c r="BF516"/>
  <c r="BF552"/>
  <c r="BF563"/>
  <c r="BF613"/>
  <c r="BF654"/>
  <c r="BF663"/>
  <c r="BF683"/>
  <c r="BF686"/>
  <c r="BF698"/>
  <c r="BK132"/>
  <c r="J132"/>
  <c r="J98" s="1"/>
  <c r="BK573"/>
  <c r="J573" s="1"/>
  <c r="J104" s="1"/>
  <c r="J89" i="4"/>
  <c r="BF128"/>
  <c r="BF128" i="5"/>
  <c r="BF135"/>
  <c r="BF140"/>
  <c r="BF142"/>
  <c r="BF153"/>
  <c r="BF156"/>
  <c r="F33" i="2"/>
  <c r="AZ95" i="1" s="1"/>
  <c r="F36" i="2"/>
  <c r="BC95" i="1"/>
  <c r="F35" i="2"/>
  <c r="BB95" i="1" s="1"/>
  <c r="F35" i="5"/>
  <c r="BB98" i="1" s="1"/>
  <c r="F37" i="3"/>
  <c r="BD96" i="1" s="1"/>
  <c r="J33" i="2"/>
  <c r="AV95" i="1"/>
  <c r="J33" i="3"/>
  <c r="AV96" i="1" s="1"/>
  <c r="F37" i="2"/>
  <c r="BD95" i="1" s="1"/>
  <c r="F33" i="5"/>
  <c r="AZ98" i="1" s="1"/>
  <c r="F37" i="5"/>
  <c r="BD98" i="1"/>
  <c r="J33" i="4"/>
  <c r="AV97" i="1" s="1"/>
  <c r="F35" i="4"/>
  <c r="BB97" i="1" s="1"/>
  <c r="F36" i="4"/>
  <c r="BC97" i="1" s="1"/>
  <c r="F36" i="5"/>
  <c r="BC98" i="1"/>
  <c r="F37" i="4"/>
  <c r="BD97" i="1" s="1"/>
  <c r="F35" i="3"/>
  <c r="BB96" i="1" s="1"/>
  <c r="F36" i="3"/>
  <c r="BC96" i="1" s="1"/>
  <c r="F33" i="3"/>
  <c r="AZ96" i="1"/>
  <c r="F33" i="4"/>
  <c r="AZ97" i="1" s="1"/>
  <c r="J33" i="5"/>
  <c r="AV98" i="1" s="1"/>
  <c r="R123" i="2" l="1"/>
  <c r="P120" i="5"/>
  <c r="P119" s="1"/>
  <c r="AU98" i="1" s="1"/>
  <c r="P124" i="2"/>
  <c r="P123" s="1"/>
  <c r="AU95" i="1" s="1"/>
  <c r="T120" i="5"/>
  <c r="T119"/>
  <c r="T575" i="3"/>
  <c r="T130" s="1"/>
  <c r="T124" i="2"/>
  <c r="BK147"/>
  <c r="J147" s="1"/>
  <c r="J100" s="1"/>
  <c r="P121" i="4"/>
  <c r="P120"/>
  <c r="AU97" i="1" s="1"/>
  <c r="P575" i="3"/>
  <c r="P130"/>
  <c r="AU96" i="1" s="1"/>
  <c r="BK124" i="2"/>
  <c r="J124" s="1"/>
  <c r="J97" s="1"/>
  <c r="R120" i="5"/>
  <c r="R119" s="1"/>
  <c r="T121" i="4"/>
  <c r="T120"/>
  <c r="R575" i="3"/>
  <c r="R130" s="1"/>
  <c r="T147" i="2"/>
  <c r="J125"/>
  <c r="J98"/>
  <c r="J148"/>
  <c r="J101" s="1"/>
  <c r="BK575" i="3"/>
  <c r="J575" s="1"/>
  <c r="J105" s="1"/>
  <c r="BK131"/>
  <c r="BK130" s="1"/>
  <c r="J130" s="1"/>
  <c r="J96" s="1"/>
  <c r="BK121" i="4"/>
  <c r="J121"/>
  <c r="J97" s="1"/>
  <c r="BK120" i="5"/>
  <c r="J120" s="1"/>
  <c r="J97" s="1"/>
  <c r="F34" i="3"/>
  <c r="BA96" i="1" s="1"/>
  <c r="J34" i="2"/>
  <c r="AW95" i="1"/>
  <c r="AT95" s="1"/>
  <c r="J34" i="4"/>
  <c r="AW97" i="1" s="1"/>
  <c r="AT97" s="1"/>
  <c r="BD94"/>
  <c r="W33" s="1"/>
  <c r="F34" i="4"/>
  <c r="BA97" i="1"/>
  <c r="F34" i="2"/>
  <c r="BA95" i="1" s="1"/>
  <c r="J34" i="5"/>
  <c r="AW98" i="1" s="1"/>
  <c r="AT98" s="1"/>
  <c r="AZ94"/>
  <c r="W29" s="1"/>
  <c r="BB94"/>
  <c r="W31" s="1"/>
  <c r="F34" i="5"/>
  <c r="BA98" i="1" s="1"/>
  <c r="BC94"/>
  <c r="W32"/>
  <c r="J34" i="3"/>
  <c r="AW96" i="1" s="1"/>
  <c r="AT96" s="1"/>
  <c r="T123" i="2" l="1"/>
  <c r="BK120" i="4"/>
  <c r="J120" s="1"/>
  <c r="J30" s="1"/>
  <c r="AG97" i="1" s="1"/>
  <c r="AN97" s="1"/>
  <c r="BK123" i="2"/>
  <c r="J123" s="1"/>
  <c r="J96" s="1"/>
  <c r="J131" i="3"/>
  <c r="J97" s="1"/>
  <c r="BK119" i="5"/>
  <c r="J119" s="1"/>
  <c r="J96" s="1"/>
  <c r="BA94" i="1"/>
  <c r="AW94" s="1"/>
  <c r="AK30" s="1"/>
  <c r="AU94"/>
  <c r="AV94"/>
  <c r="AK29"/>
  <c r="AX94"/>
  <c r="AY94"/>
  <c r="J30" i="3"/>
  <c r="AG96" i="1" s="1"/>
  <c r="AN96" s="1"/>
  <c r="J96" i="4" l="1"/>
  <c r="J39" i="3"/>
  <c r="J39" i="4"/>
  <c r="W30" i="1"/>
  <c r="J30" i="2"/>
  <c r="AG95" i="1" s="1"/>
  <c r="AN95" s="1"/>
  <c r="J30" i="5"/>
  <c r="AG98" i="1"/>
  <c r="AN98" s="1"/>
  <c r="AT94"/>
  <c r="J39" i="2" l="1"/>
  <c r="J39" i="5"/>
  <c r="AG94" i="1"/>
  <c r="AK26" s="1"/>
  <c r="AK35" s="1"/>
  <c r="AN94" l="1"/>
</calcChain>
</file>

<file path=xl/sharedStrings.xml><?xml version="1.0" encoding="utf-8"?>
<sst xmlns="http://schemas.openxmlformats.org/spreadsheetml/2006/main" count="8508" uniqueCount="1059">
  <si>
    <t>Export Komplet</t>
  </si>
  <si>
    <t/>
  </si>
  <si>
    <t>2.0</t>
  </si>
  <si>
    <t>ZAMOK</t>
  </si>
  <si>
    <t>False</t>
  </si>
  <si>
    <t>{6510fc33-21ee-4689-b69e-0e60468f59fc}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</si>
  <si>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</si>
  <si>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</si>
  <si>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</si>
  <si>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</si>
  <si>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</si>
  <si>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</si>
  <si>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</si>
  <si>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</si>
  <si>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</si>
  <si>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</si>
  <si>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</si>
  <si>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polyfunkčního bytového domu- ul.Petra Křičky č.p.3106, 3373 - Ostrava</t>
  </si>
  <si>
    <t>KSO:</t>
  </si>
  <si>
    <t>803</t>
  </si>
  <si>
    <t>CC-CZ:</t>
  </si>
  <si>
    <t>Místo:</t>
  </si>
  <si>
    <t>Ostrava</t>
  </si>
  <si>
    <t>Datum:</t>
  </si>
  <si>
    <t>6. 3. 2020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</si>
  <si>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</si>
  <si>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</si>
  <si>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</si>
  <si>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</si>
  <si>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</si>
  <si>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</si>
  <si>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</si>
  <si>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25872494</t>
  </si>
  <si>
    <t>MS-projekce s.r.o.</t>
  </si>
  <si>
    <t>CZ25872494</t>
  </si>
  <si>
    <t>True</t>
  </si>
  <si>
    <t>Zpracovatel:</t>
  </si>
  <si>
    <t>Hořák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</si>
  <si>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</si>
  <si>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</si>
  <si>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</si>
  <si>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</si>
  <si>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</si>
  <si>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</si>
  <si>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</si>
  <si>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</si>
  <si>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</si>
  <si>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</si>
  <si>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</si>
  <si>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</si>
  <si>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</si>
  <si>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</si>
  <si>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</si>
  <si>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</si>
  <si>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</si>
  <si>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</si>
  <si>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</si>
  <si>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</si>
  <si>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</si>
  <si>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</si>
  <si>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</si>
  <si>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</si>
  <si>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</si>
  <si>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</si>
  <si>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</si>
  <si>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</si>
  <si>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</si>
  <si>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</si>
  <si>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</si>
  <si>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</si>
  <si>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</si>
  <si>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</si>
  <si>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</si>
  <si>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</si>
  <si>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</si>
  <si>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</si>
  <si>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</si>
  <si>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</si>
  <si>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</si>
  <si>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</si>
  <si>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</si>
  <si>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</si>
  <si>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</si>
  <si>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</si>
  <si>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0602</t>
  </si>
  <si>
    <t>Bytový dům č.p.3106 - stavební část - NEuznatelné náklady</t>
  </si>
  <si>
    <t>STA</t>
  </si>
  <si>
    <t>1</t>
  </si>
  <si>
    <t>{49ab893f-8c20-42c8-b7c8-c0398367304b}</t>
  </si>
  <si>
    <t>0604</t>
  </si>
  <si>
    <t>Bytový dům č.p.3373 - stavební část - NEuznatelné náklady</t>
  </si>
  <si>
    <t>{88f32c45-bd6f-4d53-9199-b021b8517502}</t>
  </si>
  <si>
    <t>0612</t>
  </si>
  <si>
    <t xml:space="preserve">Elektroinstalace _ NOUZOVÉ OSVĚTLENÍ - NEuznatelné náklady </t>
  </si>
  <si>
    <t>{09e4e2f4-3f7f-4a78-a686-016a4c5a5687}</t>
  </si>
  <si>
    <t>0640</t>
  </si>
  <si>
    <t>Vedlejší rozpočtové náklady</t>
  </si>
  <si>
    <t>VON</t>
  </si>
  <si>
    <t>{12d9c862-acff-461e-847c-065083b4d442}</t>
  </si>
  <si>
    <t>KRYCÍ LIST SOUPISU PRACÍ</t>
  </si>
  <si>
    <t>Objekt:</t>
  </si>
  <si>
    <t>0602 - Bytový dům č.p.3106 - stavební část - NEuznatelné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</si>
  <si>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</si>
  <si>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</si>
  <si>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</si>
  <si>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</si>
  <si>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</si>
  <si>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</si>
  <si>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</si>
  <si>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</si>
  <si>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</si>
  <si>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</si>
  <si>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</si>
  <si>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</si>
  <si>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</si>
  <si>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</si>
  <si>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</si>
  <si>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</si>
  <si>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</si>
  <si>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</si>
  <si>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</si>
  <si>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</si>
  <si>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</si>
  <si>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</si>
  <si>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</si>
  <si>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</si>
  <si>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</si>
  <si>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</si>
  <si>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</si>
  <si>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</si>
  <si>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</si>
  <si>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</si>
  <si>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</si>
  <si>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976071111</t>
  </si>
  <si>
    <t>Vybourání kovových madel a zábradlí</t>
  </si>
  <si>
    <t>m</t>
  </si>
  <si>
    <t>CS ÚRS 2020 01</t>
  </si>
  <si>
    <t>4</t>
  </si>
  <si>
    <t>2</t>
  </si>
  <si>
    <t>-585380381</t>
  </si>
  <si>
    <t>VV</t>
  </si>
  <si>
    <t>"3.NP - na schod. mezipodestách (Oc)</t>
  </si>
  <si>
    <t>3,75*3</t>
  </si>
  <si>
    <t>"4.NP - 8.NP"   3,75*3*5</t>
  </si>
  <si>
    <t>Součet</t>
  </si>
  <si>
    <t>976082141</t>
  </si>
  <si>
    <t>Vybourání objímek, držáků nebo věšáků ze zdiva betonového</t>
  </si>
  <si>
    <t>kus</t>
  </si>
  <si>
    <t>-584806685</t>
  </si>
  <si>
    <t>"sušáky na prádlo na lodžiích"</t>
  </si>
  <si>
    <t>"3.NP" 2*6*2</t>
  </si>
  <si>
    <t>"4.NP - 8.NP"   2*6*2*5</t>
  </si>
  <si>
    <t>997</t>
  </si>
  <si>
    <t>Přesun sutě</t>
  </si>
  <si>
    <t>3</t>
  </si>
  <si>
    <t>997013160</t>
  </si>
  <si>
    <t>Vnitrostaveništní doprava suti a vybouraných hmot pro budovy v do 36 m s omezením mechanizace</t>
  </si>
  <si>
    <t>t</t>
  </si>
  <si>
    <t>1634682437</t>
  </si>
  <si>
    <t>997013501</t>
  </si>
  <si>
    <t>Odvoz suti a vybouraných hmot na skládku nebo meziskládku do 1 km se složením</t>
  </si>
  <si>
    <t>307804747</t>
  </si>
  <si>
    <t>5</t>
  </si>
  <si>
    <t>997013509</t>
  </si>
  <si>
    <t>Příplatek k odvozu suti a vybouraných hmot na skládku ZKD 1 km přes 1 km</t>
  </si>
  <si>
    <t>-1795443512</t>
  </si>
  <si>
    <t>27,772*9 'Přepočtené koeficientem množství</t>
  </si>
  <si>
    <t>6</t>
  </si>
  <si>
    <t>997013631</t>
  </si>
  <si>
    <t>Poplatek za uložení na skládce (skládkovné) stavebního odpadu směsného kód odpadu 17 09 04</t>
  </si>
  <si>
    <t>-1282713480</t>
  </si>
  <si>
    <t>"suť z neuznatelné části mimo sklo"</t>
  </si>
  <si>
    <t>27,772-4,871</t>
  </si>
  <si>
    <t>"suť z uznatelné části"  58,737</t>
  </si>
  <si>
    <t>7</t>
  </si>
  <si>
    <t>997013804</t>
  </si>
  <si>
    <t>Poplatek za uložení na skládce (skládkovné) stavebního odpadu ze skla kód odpadu 17 02 02</t>
  </si>
  <si>
    <t>-980369269</t>
  </si>
  <si>
    <t>PSV</t>
  </si>
  <si>
    <t>Práce a dodávky PSV</t>
  </si>
  <si>
    <t>767</t>
  </si>
  <si>
    <t>Konstrukce zámečnické</t>
  </si>
  <si>
    <t>8</t>
  </si>
  <si>
    <t>767132812</t>
  </si>
  <si>
    <t>Demontáž příček svařovaných do suti</t>
  </si>
  <si>
    <t>m2</t>
  </si>
  <si>
    <t>16</t>
  </si>
  <si>
    <t>-711586149</t>
  </si>
  <si>
    <t>"VZT průduch - stěna u budovy nad 8.NP nad zasklení</t>
  </si>
  <si>
    <t>2,05*(29,90-26,40)*3</t>
  </si>
  <si>
    <t>7671611R1</t>
  </si>
  <si>
    <t>Montáž zábradlí rovného z trubek do zdi vel. 3530 x 1100 mm, vč. dodávky, kotvení a povrchové úpravy</t>
  </si>
  <si>
    <t>-1197370497</t>
  </si>
  <si>
    <t>"kompletní provedení dle PD, vč. všech dodávek a souvísejících prací !</t>
  </si>
  <si>
    <t>"odk. 12/Z"  36</t>
  </si>
  <si>
    <t>10</t>
  </si>
  <si>
    <t>7671611R2</t>
  </si>
  <si>
    <t>Montáž zábradlí rovného z trubek do zdi vel. 2330 x 1100 mm, vč. dodávky, kotvení a povrchové úpravy</t>
  </si>
  <si>
    <t>375747230</t>
  </si>
  <si>
    <t>"odk. 13/Z"  36</t>
  </si>
  <si>
    <t>11</t>
  </si>
  <si>
    <t>7671611R3</t>
  </si>
  <si>
    <t>Montáž PZ zábradlí (s funkcí u franc.oken) rovného z trubek do zdi vel. 2400 x 4500 mm, vč. dodávky, kotvení a povrchové úpravy</t>
  </si>
  <si>
    <t>-1357364842</t>
  </si>
  <si>
    <t>"odk. 20/Z"  3</t>
  </si>
  <si>
    <t>12</t>
  </si>
  <si>
    <t>767161814</t>
  </si>
  <si>
    <t>Demontáž zábradlí rovného nerozebíratelného hmotnosti 1m zábradlí přes 20 kg do suti</t>
  </si>
  <si>
    <t>1372698744</t>
  </si>
  <si>
    <t>"3.NP - odk.Z " 3,75*6 +2,55*6</t>
  </si>
  <si>
    <t>"4.NP - 8.NP"   3,75*6*5 + 2,55*6*5</t>
  </si>
  <si>
    <t>13</t>
  </si>
  <si>
    <t>767415847</t>
  </si>
  <si>
    <t>Demontáž obkladu z kompozitních panelů skryté uchycení budov v do 32 m</t>
  </si>
  <si>
    <t>545868324</t>
  </si>
  <si>
    <t xml:space="preserve">"VZT průduch - 3 stěny mimo budovy- 3.NP-8.NP </t>
  </si>
  <si>
    <t>(2,05+0,75*2)*(29,90-8,40)*3</t>
  </si>
  <si>
    <t>"zastřešení</t>
  </si>
  <si>
    <t>2,05*(0,75+0,10) *3</t>
  </si>
  <si>
    <t>14</t>
  </si>
  <si>
    <t>767415861</t>
  </si>
  <si>
    <t>Demontáž podkladního roštu kompozitních panelů</t>
  </si>
  <si>
    <t>1099901076</t>
  </si>
  <si>
    <t>767991R01</t>
  </si>
  <si>
    <t>Nerez kotvící bod pro beton.k-ce sloupek d. 42mm dl.400 mm, vč. dodávky a kotvení</t>
  </si>
  <si>
    <t>-1260166341</t>
  </si>
  <si>
    <t>"odk. 14/Z"  6</t>
  </si>
  <si>
    <t>767991R02</t>
  </si>
  <si>
    <t>Držák šňůr pozink. na sušení prádla ocel.profil děrovaný 35/35/2 -délky 700 mm, vč. dodávky a kotvení</t>
  </si>
  <si>
    <t>-963850376</t>
  </si>
  <si>
    <t>"odk. 18/Z"  144</t>
  </si>
  <si>
    <t>17</t>
  </si>
  <si>
    <t>767991R03</t>
  </si>
  <si>
    <t>Ocel.záchytné madlo d.25mm -délky 300 mm typizovaný, vč. dodávky, povrchové úpravy a kotvení</t>
  </si>
  <si>
    <t>-929924167</t>
  </si>
  <si>
    <t>"odk. 19/Z"  3</t>
  </si>
  <si>
    <t>18</t>
  </si>
  <si>
    <t>767991R04</t>
  </si>
  <si>
    <t>Nový ocel.stožár pozink. pro antény d. 76/5mm -délky 3500 mm, vč. dodávky, stupadel, povrchové úpravy a kotvení</t>
  </si>
  <si>
    <t>353894986</t>
  </si>
  <si>
    <t>"odk. 23/Z"  1</t>
  </si>
  <si>
    <t>19</t>
  </si>
  <si>
    <t>76690R001</t>
  </si>
  <si>
    <t>Dřev. lišta pro uchycení věšáku na prádlo vel.40/60mm - 700mm, vč. montáže, povrchové úpravy a kotvení</t>
  </si>
  <si>
    <t>1017570474</t>
  </si>
  <si>
    <t>"odk. 17/T"  72</t>
  </si>
  <si>
    <t>20</t>
  </si>
  <si>
    <t>76690R002</t>
  </si>
  <si>
    <t>Dřev. lišta pro uchycení věšáku na prádlo vel.140/140mm - 700mm, vč. montáže, povrchové úpravy a kotvení</t>
  </si>
  <si>
    <t>1771895208</t>
  </si>
  <si>
    <t>"odk. 18/T"  72</t>
  </si>
  <si>
    <t>767991R05</t>
  </si>
  <si>
    <t>Kotevní ocel. prvky pro stožár pozink. , vč. dodávky, povrchové úpravy a kotvení</t>
  </si>
  <si>
    <t>sada</t>
  </si>
  <si>
    <t>-332905965</t>
  </si>
  <si>
    <t>"odk. 23a/Z"  2</t>
  </si>
  <si>
    <t>22</t>
  </si>
  <si>
    <t>767996801</t>
  </si>
  <si>
    <t>Demontáž atypických zámečnických konstrukcí rozebráním hmotnosti jednotlivých dílů do 50 kg</t>
  </si>
  <si>
    <t>kg</t>
  </si>
  <si>
    <t>108646809</t>
  </si>
  <si>
    <t>"anténní stožár cca"</t>
  </si>
  <si>
    <t>50,00*3</t>
  </si>
  <si>
    <t>23</t>
  </si>
  <si>
    <t>998767104</t>
  </si>
  <si>
    <t>Přesun hmot tonážní pro zámečnické konstrukce v objektech v do 36 m</t>
  </si>
  <si>
    <t>-1968309656</t>
  </si>
  <si>
    <t>784</t>
  </si>
  <si>
    <t>Dokončovací práce - malby a tapety</t>
  </si>
  <si>
    <t>24</t>
  </si>
  <si>
    <t>784181107</t>
  </si>
  <si>
    <t>Základní akrylátová jednonásobná penetrace podkladu na schodišti o výšce podlaží do 3,80 m</t>
  </si>
  <si>
    <t>1322078830</t>
  </si>
  <si>
    <t>"dle omítek z uznatelných nákladů - schodiště</t>
  </si>
  <si>
    <t>138,974</t>
  </si>
  <si>
    <t>"ostatní - přesahy apod. " 100,00</t>
  </si>
  <si>
    <t>25</t>
  </si>
  <si>
    <t>784221107</t>
  </si>
  <si>
    <t>Dvojnásobné bílé malby ze směsí za sucha dobře otěruvzdorných na schodišti do 3,80 m</t>
  </si>
  <si>
    <t>1530852117</t>
  </si>
  <si>
    <t>Mezisoučet</t>
  </si>
  <si>
    <t>"Obj. 14 až 18 - dopočet zbývajících ploch schodišť od 1.PP výše"</t>
  </si>
  <si>
    <t>823,36*3 -238,974</t>
  </si>
  <si>
    <t>787</t>
  </si>
  <si>
    <t>Dokončovací práce - zasklívání</t>
  </si>
  <si>
    <t>26</t>
  </si>
  <si>
    <t>787100812</t>
  </si>
  <si>
    <t>Vysklívání stěn, příček, balkónového zábradlí, výtahových šachet skla profilovaného dvojitého</t>
  </si>
  <si>
    <t>-140089867</t>
  </si>
  <si>
    <t>"VZT průduch - stěna u budovy od 3.NP</t>
  </si>
  <si>
    <t>2,05*(26,40-8,40)*3</t>
  </si>
  <si>
    <t>27</t>
  </si>
  <si>
    <t>787101822</t>
  </si>
  <si>
    <t>Příplatek k vysklívání stěn za konstrukce s Al lištami oboustrannými</t>
  </si>
  <si>
    <t>1285885477</t>
  </si>
  <si>
    <t>0604 - Bytový dům č.p.3373 - stavební část - NEuznatelné náklady</t>
  </si>
  <si>
    <t xml:space="preserve">    18 - Zemní práce - povrchové úpravy terénu</t>
  </si>
  <si>
    <t xml:space="preserve">    3 - Svislé a kompletní konstrukce</t>
  </si>
  <si>
    <t xml:space="preserve">    61 - Úprava povrchů vnitřních</t>
  </si>
  <si>
    <t xml:space="preserve">    6 - Úpravy povrchů, podlahy a osazování výplní</t>
  </si>
  <si>
    <t xml:space="preserve">    998 - Přesun hmot</t>
  </si>
  <si>
    <t xml:space="preserve">    764 - Konstrukce klempířské</t>
  </si>
  <si>
    <t xml:space="preserve">    766 - Konstrukce truhlářské</t>
  </si>
  <si>
    <t>Zemní práce - povrchové úpravy terénu</t>
  </si>
  <si>
    <t>181R001</t>
  </si>
  <si>
    <t xml:space="preserve">Založení popínavé zeleně - Břečťan (vzrostlejší sazenice !!), včetně kompletního provedení a všech dodávek </t>
  </si>
  <si>
    <t>763081570</t>
  </si>
  <si>
    <t>"P2 západní pohled (štít)</t>
  </si>
  <si>
    <t>10,40</t>
  </si>
  <si>
    <t>Svislé a kompletní konstrukce</t>
  </si>
  <si>
    <t>310239211</t>
  </si>
  <si>
    <t>Zazdívka otvorů pl do 4 m2 ve zdivu nadzákladovém cihlami pálenými na MVC</t>
  </si>
  <si>
    <t>m3</t>
  </si>
  <si>
    <t>1471791465</t>
  </si>
  <si>
    <t>"1.NP - obj. 20</t>
  </si>
  <si>
    <t>0,60*3,20 *0,45</t>
  </si>
  <si>
    <t>310279842</t>
  </si>
  <si>
    <t>Zazdívka otvorů pl do 4 m2 ve zdivu nadzákladovém z nepálených tvárnic tl do 300 mm</t>
  </si>
  <si>
    <t>1731411774</t>
  </si>
  <si>
    <t>"1.NP - komerční prostory - pohled P1"</t>
  </si>
  <si>
    <t>0,60*3,20*0,20 *6</t>
  </si>
  <si>
    <t>"dtto 1.NP - obj. 24a</t>
  </si>
  <si>
    <t>0,90*3,20*0,30*5 +0,60*3,20*0,30</t>
  </si>
  <si>
    <t>311272031</t>
  </si>
  <si>
    <t>Zdivo z pórobetonových tvárnic hladkých přes P2 do P4 přes 450 do 600 kg/m3 na tenkovrstvou maltu tl 200 mm</t>
  </si>
  <si>
    <t>-1628580536</t>
  </si>
  <si>
    <t>"1.NP - obj. 24a</t>
  </si>
  <si>
    <t>"vlevo" (19,325-0,90*3)*3,20</t>
  </si>
  <si>
    <t>"vpravo"  (19,325-0,90*2-0,60)*3,20</t>
  </si>
  <si>
    <t>"otvory</t>
  </si>
  <si>
    <t>-2,00*2,45*8</t>
  </si>
  <si>
    <t>"odpočet ploch překladů</t>
  </si>
  <si>
    <t>-2,50*0,25*8</t>
  </si>
  <si>
    <t>311272131</t>
  </si>
  <si>
    <t>Zdivo z pórobetonových tvárnic hladkých přes P2 do P4 přes 450 do 600 kg/m3 na tenkovrstvou maltu tl 250 mm</t>
  </si>
  <si>
    <t>-1839133559</t>
  </si>
  <si>
    <t>"P2 - zazdívka stěny v 1.NP</t>
  </si>
  <si>
    <t>1,425*3,40</t>
  </si>
  <si>
    <t>311272231</t>
  </si>
  <si>
    <t>Zdivo z pórobetonových tvárnic hladkých přes P2 do P4 přes 450 do 600 kg/m3 na tenkovrstvou maltu tl 300 mm</t>
  </si>
  <si>
    <t>1134998988</t>
  </si>
  <si>
    <t>"P3 - zazdívka stěny v 1.NP</t>
  </si>
  <si>
    <t xml:space="preserve">8,275*3,40 </t>
  </si>
  <si>
    <t>-0,90*2,10*2</t>
  </si>
  <si>
    <t>-1,25*0,25*2</t>
  </si>
  <si>
    <t>317142428</t>
  </si>
  <si>
    <t>Překlad nenosný pórobetonový š 100 mm v do 250 mm na tenkovrstvou maltu dl do 2500 mm</t>
  </si>
  <si>
    <t>-63201379</t>
  </si>
  <si>
    <t>"odk. Př2  - 1.NP obj. 24a"</t>
  </si>
  <si>
    <t>(4+4)*2</t>
  </si>
  <si>
    <t>317143451</t>
  </si>
  <si>
    <t>Překlad nosný z pórobetonu ve zdech tl 300 mm dl do 1300 mm</t>
  </si>
  <si>
    <t>928931323</t>
  </si>
  <si>
    <t>"P3 - u zazdívka oken v 1.NP</t>
  </si>
  <si>
    <t>"odk. Př3" 2</t>
  </si>
  <si>
    <t>342272225</t>
  </si>
  <si>
    <t>Příčka z pórobetonových hladkých tvárnic na tenkovrstvou maltu tl 100 mm</t>
  </si>
  <si>
    <t>-952303137</t>
  </si>
  <si>
    <t>"1.NP obj.22</t>
  </si>
  <si>
    <t>(0,45+0,60+1,575)*3,20</t>
  </si>
  <si>
    <t>342272245</t>
  </si>
  <si>
    <t>Příčka z pórobetonových hladkých tvárnic na tenkovrstvou maltu tl 150 mm</t>
  </si>
  <si>
    <t>-848109384</t>
  </si>
  <si>
    <t>"1.NP obj.20</t>
  </si>
  <si>
    <t>(0,45+1,575)*3,20</t>
  </si>
  <si>
    <t>342291112</t>
  </si>
  <si>
    <t>Ukotvení příček montážní polyuretanovou pěnou tl příčky přes 100 mm</t>
  </si>
  <si>
    <t>1359229863</t>
  </si>
  <si>
    <t>8,275+1,425</t>
  </si>
  <si>
    <t xml:space="preserve">"1.NP obj.20+22" </t>
  </si>
  <si>
    <t>0,45+0,60+1,575 +0,45+1,575</t>
  </si>
  <si>
    <t>342291121</t>
  </si>
  <si>
    <t>Ukotvení příček k cihelným konstrukcím plochými kotvami</t>
  </si>
  <si>
    <t>-1153827085</t>
  </si>
  <si>
    <t>"1.NP obj.20+22" 3,20*2</t>
  </si>
  <si>
    <t>342291131</t>
  </si>
  <si>
    <t>Ukotvení příček k betonovým konstrukcím plochými kotvami</t>
  </si>
  <si>
    <t>106417991</t>
  </si>
  <si>
    <t>3,40*2</t>
  </si>
  <si>
    <t>"1.NP - komerční prostory"</t>
  </si>
  <si>
    <t>3,20*2 *3</t>
  </si>
  <si>
    <t>61</t>
  </si>
  <si>
    <t>Úprava povrchů vnitřních</t>
  </si>
  <si>
    <t>612131121</t>
  </si>
  <si>
    <t>Penetrační disperzní nátěr vnitřních stěn nanášený ručně</t>
  </si>
  <si>
    <t>761891959</t>
  </si>
  <si>
    <t>"1.NP - (obj. 20+22) - vnitřní příčky a zazdívka</t>
  </si>
  <si>
    <t>(1,575*4+0,40*4+0,60*2)*3,20</t>
  </si>
  <si>
    <t>0,60*3,20*2</t>
  </si>
  <si>
    <t>"P3 - zazdívka oken v 1.NP</t>
  </si>
  <si>
    <t>8,275*3,40 +(1,425-0,30)*2,20</t>
  </si>
  <si>
    <t>-0,90*2,10*2 +(0,90+2*2,10)*0,25*2</t>
  </si>
  <si>
    <t>(0,60+0,15)*3,20 *6</t>
  </si>
  <si>
    <t>"vlevo" (19,325-0,90*3+0,10*5)*3,20</t>
  </si>
  <si>
    <t>"vpravo"  (19,325-0,90*2-0,60+0,10*4)*3,20</t>
  </si>
  <si>
    <t>-2,00*2,45*8 +(2,00+2*2,45)*0,15*8</t>
  </si>
  <si>
    <t>612142001</t>
  </si>
  <si>
    <t>Potažení vnitřních stěn sklovláknitým pletivem vtlačeným do tenkovrstvé hmoty</t>
  </si>
  <si>
    <t>746744280</t>
  </si>
  <si>
    <t>612325302</t>
  </si>
  <si>
    <t>Vápenocementová štuková omítka ostění nebo nadpraží</t>
  </si>
  <si>
    <t>634069564</t>
  </si>
  <si>
    <t>"1.NP - (obj. 20+22) - vnitřní ostění po vybourání cca" 20,00</t>
  </si>
  <si>
    <t>6,675*0,15*3</t>
  </si>
  <si>
    <t>"ostatní " 5,00</t>
  </si>
  <si>
    <t>612341121</t>
  </si>
  <si>
    <t>Sádrová nebo vápenosádrová omítka hladká jednovrstvá vnitřních stěn nanášená ručně</t>
  </si>
  <si>
    <t>-1796642651</t>
  </si>
  <si>
    <t>622143004</t>
  </si>
  <si>
    <t>Montáž omítkových samolepících začišťovacích profilů pro spojení s okenním rámem</t>
  </si>
  <si>
    <t>922729231</t>
  </si>
  <si>
    <t>"dtto u nových oken - detail D-22</t>
  </si>
  <si>
    <t xml:space="preserve">"1.NP vnitřní" </t>
  </si>
  <si>
    <t>(2,00+2,45)*2*8  +(0,90+2,10)*2*2</t>
  </si>
  <si>
    <t>(6,675+3,20)*2*3</t>
  </si>
  <si>
    <t>(1,55+2,05)*2</t>
  </si>
  <si>
    <t>M</t>
  </si>
  <si>
    <t>59051476</t>
  </si>
  <si>
    <t>profil začišťovací PVC 9mm s výztužnou tkaninou pro ostění ETICS</t>
  </si>
  <si>
    <t>759948908</t>
  </si>
  <si>
    <t>149,65*1,05 'Přepočtené koeficientem množství</t>
  </si>
  <si>
    <t>619991001</t>
  </si>
  <si>
    <t>Zakrytí podlah fólií přilepenou lepící páskou</t>
  </si>
  <si>
    <t>110500017</t>
  </si>
  <si>
    <t>"cca" 250</t>
  </si>
  <si>
    <t>619991011</t>
  </si>
  <si>
    <t>Obalení konstrukcí a prvků fólií přilepenou lepící páskou</t>
  </si>
  <si>
    <t>57094796</t>
  </si>
  <si>
    <t>6,675*3,20*3</t>
  </si>
  <si>
    <t>0,90*2,10*2</t>
  </si>
  <si>
    <t>2,00*2,45*8</t>
  </si>
  <si>
    <t>Úpravy povrchů, podlahy a osazování výplní</t>
  </si>
  <si>
    <t>621131121</t>
  </si>
  <si>
    <t>Penetrační disperzní nátěr vnějších podhledů nanášený ručně</t>
  </si>
  <si>
    <t>200839297</t>
  </si>
  <si>
    <t>"P3- severní pohled -odk. M200 podhled obj.26 na úrovni -0,40</t>
  </si>
  <si>
    <t>(0,40+1,00+1,20+0,65+1,80+1,825+1,10+0,60)*1,425</t>
  </si>
  <si>
    <t>621135011</t>
  </si>
  <si>
    <t>Vyrovnání podkladu vnějších podhledů tmelem tl do 2 mm</t>
  </si>
  <si>
    <t>1719180112</t>
  </si>
  <si>
    <t>"dle PD z 50% ploch</t>
  </si>
  <si>
    <t>12,219*0,50</t>
  </si>
  <si>
    <t>621135095</t>
  </si>
  <si>
    <t>Příplatek k vyrovnání vnějších podhledů tmelem za každý dalších 1 mm tl</t>
  </si>
  <si>
    <t>1821860243</t>
  </si>
  <si>
    <t>"dle PD celková tl. 20mm - dopočet tl 18x</t>
  </si>
  <si>
    <t>6,11*18</t>
  </si>
  <si>
    <t>621221041</t>
  </si>
  <si>
    <t>Montáž kontaktního zateplení vnějších podhledů lepením a mechanickým kotvením desek z minerální vlny s podélnou orientací tl přes 160 mm</t>
  </si>
  <si>
    <t>1162895406</t>
  </si>
  <si>
    <t>(0,40+1,00+1,20+0,65+1,80+1,825+1,10+0,60+0,15)*(1,425+0,15)</t>
  </si>
  <si>
    <t>63151540</t>
  </si>
  <si>
    <t>deska tepelně izolační minerální kontaktních fasád podélné vlákno λ=0,036 tl 200mm</t>
  </si>
  <si>
    <t>1664520351</t>
  </si>
  <si>
    <t>13,742*1,05 'Přepočtené koeficientem množství</t>
  </si>
  <si>
    <t>621251105</t>
  </si>
  <si>
    <t>Příplatek k cenám kontaktního zateplení podhledů za použití tepelněizolačních zátek z minerální vlny</t>
  </si>
  <si>
    <t>-1469838075</t>
  </si>
  <si>
    <t>28</t>
  </si>
  <si>
    <t>62153202R1</t>
  </si>
  <si>
    <t>Tenkovrstvá vnější omítka s organickým pojivem hydrofilní zrnitá omítka tl. 2,0 mm se samočistíím efektem, včetně penetrace vnějších podhledů</t>
  </si>
  <si>
    <t>-804866978</t>
  </si>
  <si>
    <t>(0,40+1,00+1,20+0,65+1,80+1,825+1,10+0,60)*(1,425+0,15-0,05)</t>
  </si>
  <si>
    <t>29</t>
  </si>
  <si>
    <t>622131111</t>
  </si>
  <si>
    <t>Polymercementový spojovací můstek vnějších stěn nanášený ručně</t>
  </si>
  <si>
    <t>1499110390</t>
  </si>
  <si>
    <t>"P1-jižní pohled - část 1.NP</t>
  </si>
  <si>
    <t>0,30*3,20*2 +0,40*3,20*3</t>
  </si>
  <si>
    <t>30</t>
  </si>
  <si>
    <t>622131121</t>
  </si>
  <si>
    <t>Penetrační disperzní nátěr vnějších stěn nanášený ručně</t>
  </si>
  <si>
    <t>1942942544</t>
  </si>
  <si>
    <t>"pohled P3 -obj.26 - u 1.NP -odk. M140</t>
  </si>
  <si>
    <t>(8,275+0,25-0,30)*(3,20+0,40) -0,90*2,10*2</t>
  </si>
  <si>
    <t>"P2-západní pohled - část 1.NP až po sokl</t>
  </si>
  <si>
    <t>(9,675+1,425)*(3,20+0,40) +9,93*0,05</t>
  </si>
  <si>
    <t>0,30*3,20*6</t>
  </si>
  <si>
    <t>"P3 - 1.NP neuznatelná část uvnitř (obj. 24+26) - odk. M80</t>
  </si>
  <si>
    <t>(13,15+12,25+0,30*2+0,45*2+0,25)*3,20</t>
  </si>
  <si>
    <t>-1,45*2,05-0,80*1,97</t>
  </si>
  <si>
    <t>"obj.24a - 1.NP</t>
  </si>
  <si>
    <t>"vlevo" (19,325+0,20)*(3,20+0,60) -2,00*2,45*4</t>
  </si>
  <si>
    <t>"vpravo" (19,325+0,20)*(3,20+0,10)  -2,00*2,45*4</t>
  </si>
  <si>
    <t>"1.NP - vnitní průchod - obj. 24a (kousek zateplení v komerč.zóně)</t>
  </si>
  <si>
    <t>1,135*3,20</t>
  </si>
  <si>
    <t>31</t>
  </si>
  <si>
    <t>622135011</t>
  </si>
  <si>
    <t>Vyrovnání podkladu vnějších stěn tmelem tl do 2 mm</t>
  </si>
  <si>
    <t>2113948381</t>
  </si>
  <si>
    <t>(8,275+0,25-0,30)*(3,20+0,40) - 8,225*3,20</t>
  </si>
  <si>
    <t>"P2-západní pohled - část 1.NP !! až po sokl</t>
  </si>
  <si>
    <t>147,689*0,50</t>
  </si>
  <si>
    <t>32</t>
  </si>
  <si>
    <t>622135095</t>
  </si>
  <si>
    <t>Příplatek k vyrovnání vnějších stěn tmelem za každý dalších 1 mm tl</t>
  </si>
  <si>
    <t>-1214082090</t>
  </si>
  <si>
    <t>73,845*18</t>
  </si>
  <si>
    <t>33</t>
  </si>
  <si>
    <t>622143002</t>
  </si>
  <si>
    <t>Montáž omítkových plastových nebo pozinkovaných dilatačních profilů</t>
  </si>
  <si>
    <t>-641393330</t>
  </si>
  <si>
    <t>"P1-jižní pohled - část 1.NP" 3,00</t>
  </si>
  <si>
    <t>34</t>
  </si>
  <si>
    <t>55343015D</t>
  </si>
  <si>
    <t>profil dilatační průběžný Pz+PVC pro vnitřní a vnější omítky (typ E)</t>
  </si>
  <si>
    <t>-1001563158</t>
  </si>
  <si>
    <t>3*1,05 'Přepočtené koeficientem množství</t>
  </si>
  <si>
    <t>35</t>
  </si>
  <si>
    <t>622143003</t>
  </si>
  <si>
    <t>Montáž omítkových plastových nebo pozinkovaných rohových profilů s tkaninou</t>
  </si>
  <si>
    <t>971461922</t>
  </si>
  <si>
    <t>(0,84+2*2,07)*2</t>
  </si>
  <si>
    <t>(3,20+0,40+0,05)*2</t>
  </si>
  <si>
    <t>3,20*6</t>
  </si>
  <si>
    <t>3,20*5+1,50+0,90+2,03*2*2</t>
  </si>
  <si>
    <t>"vlevo" 2*(3,20+0,60) +(2,00+2*2,45)*4</t>
  </si>
  <si>
    <t>"vpravo" 2*(3,20+0,10)  +(2,00+2*2,45)*4</t>
  </si>
  <si>
    <t>3,20</t>
  </si>
  <si>
    <t>36</t>
  </si>
  <si>
    <t>63127416</t>
  </si>
  <si>
    <t>profil rohový PVC 23x23mm s výztužnou tkaninou š 100mm pro ETICS</t>
  </si>
  <si>
    <t>-874913912</t>
  </si>
  <si>
    <t>135,58*1,05 'Přepočtené koeficientem množství</t>
  </si>
  <si>
    <t>37</t>
  </si>
  <si>
    <t>1822694065</t>
  </si>
  <si>
    <t>(6,675+2*3,20)*3</t>
  </si>
  <si>
    <t>1,50+0,90+2,03*2*2</t>
  </si>
  <si>
    <t>"vlevo" (2,00+2*2,45)*4</t>
  </si>
  <si>
    <t>"vpravo" (2,00+2*2,45)*4</t>
  </si>
  <si>
    <t>38</t>
  </si>
  <si>
    <t>-1235818375</t>
  </si>
  <si>
    <t>114,905*1,05 'Přepočtené koeficientem množství</t>
  </si>
  <si>
    <t>39</t>
  </si>
  <si>
    <t>622211031</t>
  </si>
  <si>
    <t>Montáž kontaktního zateplení vnějších stěn lepením a mechanickým kotvením polystyrénových desek tl do 160 mm</t>
  </si>
  <si>
    <t>1959132830</t>
  </si>
  <si>
    <t>"P1-jižní pohled - část 1.NP pod úrovní +0,40 (sokl - neuznatelná část)</t>
  </si>
  <si>
    <t>(0,30+7,875*2+0,40*2+0,20+0,30+7,875+0,40-6,615*3)*0,40</t>
  </si>
  <si>
    <t>"obj.24a - 1.NP spodní soklová část</t>
  </si>
  <si>
    <t xml:space="preserve">"vpravo" (19,325+0,15+0,20+0,15-1,94*4)*0,60  </t>
  </si>
  <si>
    <t>40</t>
  </si>
  <si>
    <t>28376445</t>
  </si>
  <si>
    <t>deska z polystyrénu XPS, hrana rovná a strukturovaný povrch 300kPa tl 140mm</t>
  </si>
  <si>
    <t>-246959783</t>
  </si>
  <si>
    <t>9,551*1,05 'Přepočtené koeficientem množství</t>
  </si>
  <si>
    <t>41</t>
  </si>
  <si>
    <t>622221011</t>
  </si>
  <si>
    <t>Montáž kontaktního zateplení vnějších stěn lepením a mechanickým kotvením desek z minerální vlny s podélnou orientací vláken tl do 80 mm</t>
  </si>
  <si>
    <t>-1684538065</t>
  </si>
  <si>
    <t>42</t>
  </si>
  <si>
    <t>63151526</t>
  </si>
  <si>
    <t>deska tepelně izolační minerální kontaktních fasád podélné vlákno λ=0,036 tl 80mm</t>
  </si>
  <si>
    <t>29799382</t>
  </si>
  <si>
    <t>82,331*1,05</t>
  </si>
  <si>
    <t>43</t>
  </si>
  <si>
    <t>622221031</t>
  </si>
  <si>
    <t>Montáž kontaktního zateplení vnějších stěn lepením a mechanickým kotvením desek z minerální vlny s podélnou orientací vláken tl do 160 mm</t>
  </si>
  <si>
    <t>-981309662</t>
  </si>
  <si>
    <t>(8,275+0,25-0,30)*(3,20+0,40) -0,84*2,07*2</t>
  </si>
  <si>
    <t>(9,675+1,425+0,15*2)*(3,20+0,40) +(9,93+0,15*2)*0,05</t>
  </si>
  <si>
    <t>"P1-jižní pohled - část 1.NP nad úrovní +0,40 (neuznatelná část)</t>
  </si>
  <si>
    <t>(0,30+7,875*2+0,40*2+0,20+0,30+7,875+0,40-6,615*3)*(3,20-0,40)</t>
  </si>
  <si>
    <t xml:space="preserve">"obj.24a - 1.NP </t>
  </si>
  <si>
    <t xml:space="preserve">"vlevo" (19,325+0,15+0,20+0,15)*(3,20+0,60)  </t>
  </si>
  <si>
    <t xml:space="preserve">  -1,94*2,42*4</t>
  </si>
  <si>
    <t xml:space="preserve">"vpravo" (19,325+0,15+0,20+0,15)*(3,20+0,10-0,60)  </t>
  </si>
  <si>
    <t>"nad soklovou část</t>
  </si>
  <si>
    <t>-1,94*(2,42-0,50)*4</t>
  </si>
  <si>
    <t>44</t>
  </si>
  <si>
    <t>63151531</t>
  </si>
  <si>
    <t>deska tepelně izolační minerální kontaktních fasád podélné vlákno λ=0,036 tl 140mm</t>
  </si>
  <si>
    <t>-1419489608</t>
  </si>
  <si>
    <t>182,685*1,02 'Přepočtené koeficientem množství</t>
  </si>
  <si>
    <t>45</t>
  </si>
  <si>
    <t>622251101</t>
  </si>
  <si>
    <t>Příplatek k cenám kontaktního zateplení stěn za použití tepelněizolačních zátek z polystyrenu</t>
  </si>
  <si>
    <t>-1938162447</t>
  </si>
  <si>
    <t>46</t>
  </si>
  <si>
    <t>622251105</t>
  </si>
  <si>
    <t>Příplatek k cenám kontaktního zateplení stěn za použití tepelněizolačních zátek z minerální vlny</t>
  </si>
  <si>
    <t>224999670</t>
  </si>
  <si>
    <t>82,331 +182,685</t>
  </si>
  <si>
    <t>47</t>
  </si>
  <si>
    <t>622251201</t>
  </si>
  <si>
    <t>Příplatek k cenám kontaktního zateplení za použití disperzní (organické) armovací hmoty stěrkování</t>
  </si>
  <si>
    <t>1394858527</t>
  </si>
  <si>
    <t>"pancéřová úprava !</t>
  </si>
  <si>
    <t>(1,135+0,16)*3,20</t>
  </si>
  <si>
    <t>48</t>
  </si>
  <si>
    <t>622252001</t>
  </si>
  <si>
    <t>Montáž profilů kontaktního zateplení připevněných mechanicky</t>
  </si>
  <si>
    <t>-1227481675</t>
  </si>
  <si>
    <t>"vlevo" 19,325+0,15+0,20+0,15*2</t>
  </si>
  <si>
    <t>49</t>
  </si>
  <si>
    <t>59051651</t>
  </si>
  <si>
    <t>profil zakládací Al tl 0,7mm pro ETICS pro izolant tl 140mm</t>
  </si>
  <si>
    <t>92027728</t>
  </si>
  <si>
    <t>19,975*1,05 'Přepočtené koeficientem množství</t>
  </si>
  <si>
    <t>50</t>
  </si>
  <si>
    <t>622252002</t>
  </si>
  <si>
    <t>Montáž profilů kontaktního zateplení lepených</t>
  </si>
  <si>
    <t>-1872334414</t>
  </si>
  <si>
    <t>(0,40+1,00+1,20+0,65+1,80+1,825+1,10+0,60)+(1,425+0,15-0,05)</t>
  </si>
  <si>
    <t>51</t>
  </si>
  <si>
    <t>59051511</t>
  </si>
  <si>
    <t>profil s okapnicí PVC s výztužnou tkaninou pro nadpraží ETICS (LT)</t>
  </si>
  <si>
    <t>1067400943</t>
  </si>
  <si>
    <t>10,1*1,05 'Přepočtené koeficientem množství</t>
  </si>
  <si>
    <t>52</t>
  </si>
  <si>
    <t>62251111R1</t>
  </si>
  <si>
    <t>Tenkovrstvá akrylátová mozaiková střednězrnná omítka, včetně penetrace vnějších stěn (soklová omítka připomínající žulu typu Ameristone)</t>
  </si>
  <si>
    <t>-1593105731</t>
  </si>
  <si>
    <t>"P1-jižní pohled - část 1.NP (neuznatelná část)</t>
  </si>
  <si>
    <t>(0,30+7,875*2+0,40*2+0,20+0,30+7,875+0,40-6,615*3+0,16*6)*3,20</t>
  </si>
  <si>
    <t>53</t>
  </si>
  <si>
    <t>62253202R1</t>
  </si>
  <si>
    <t>Tenkovrstvá vnější omítka s organickým pojivem hydrofilní zrnitá omítka tl. 2,0 mm se samočistíím efektem, včetně penetrace vnějších stěn</t>
  </si>
  <si>
    <t>-432711645</t>
  </si>
  <si>
    <t>(8,275+0,25-0,30+0,15)*(3,20+0,40+0,20) -0,84*2,07*2</t>
  </si>
  <si>
    <t>(0,84+2*2,07)*0,16*2</t>
  </si>
  <si>
    <t>"P2-západní pohled - část 1.NP až po soklovou omítku</t>
  </si>
  <si>
    <t>(9,675+1,425+0,15*2)*(3,20-0,15)</t>
  </si>
  <si>
    <t>(1,45+2*2,05+0,80+2*1,97)*0,08</t>
  </si>
  <si>
    <t xml:space="preserve">"vlevo" (19,325+0,15+0,20+0,15*3)*(3,20+0,60)  </t>
  </si>
  <si>
    <t xml:space="preserve">  -1,94*2,42*4 +(1,94+2*2,42)*0,16*4</t>
  </si>
  <si>
    <t xml:space="preserve">"vpravo" (19,325+0,15+0,20+0,15*3)*(3,20+0,10)  </t>
  </si>
  <si>
    <t>54</t>
  </si>
  <si>
    <t>629991001</t>
  </si>
  <si>
    <t>Zakrytí podélných ploch fólií volně položenou</t>
  </si>
  <si>
    <t>-1998797306</t>
  </si>
  <si>
    <t>55</t>
  </si>
  <si>
    <t>629991011</t>
  </si>
  <si>
    <t>Zakrytí výplní otvorů a svislých ploch fólií přilepenou lepící páskou</t>
  </si>
  <si>
    <t>-1414589235</t>
  </si>
  <si>
    <t>0,84*2,07*2</t>
  </si>
  <si>
    <t>1,50*2,05+0,80*1,97</t>
  </si>
  <si>
    <t>1,94*2,42*8</t>
  </si>
  <si>
    <t>56</t>
  </si>
  <si>
    <t>629995101</t>
  </si>
  <si>
    <t>Očištění vnějších ploch tlakovou vodou</t>
  </si>
  <si>
    <t>1403303142</t>
  </si>
  <si>
    <t>57</t>
  </si>
  <si>
    <t>63245553R1</t>
  </si>
  <si>
    <t>Vyrovnávací potěr z termomalty tl. cca 17 mm</t>
  </si>
  <si>
    <t>449976428</t>
  </si>
  <si>
    <t>"    pod vnitř.parapety - viz detail D-22</t>
  </si>
  <si>
    <t>"1.NP neuznatelná</t>
  </si>
  <si>
    <t>(0,90*2)*0,24</t>
  </si>
  <si>
    <t>58</t>
  </si>
  <si>
    <t>941311113</t>
  </si>
  <si>
    <t>Montáž lešení řadového modulového lehkého zatížení do 200 kg/m2 š do 0,9 m v do 40 m</t>
  </si>
  <si>
    <t>1566725105</t>
  </si>
  <si>
    <t>"P2-západní pohled -od úrovně terénu ==&gt; 1.NP komerční část</t>
  </si>
  <si>
    <t>(12,45+0,15*2+0,90*2)*(3,20+0,45)</t>
  </si>
  <si>
    <t>(1,425+0,15+0,90)*(4,70-0,45)</t>
  </si>
  <si>
    <t>"P1- jižní pohled -od úrovně terénu ==&gt; 1.NP komerční část</t>
  </si>
  <si>
    <t>(21,30+21,15-7,875-0,475+0,15+0,20+0,90)*3,20</t>
  </si>
  <si>
    <t>"dtto P3- severní pohled - od úrovně terénu (u obj.26)</t>
  </si>
  <si>
    <t>(8,275+0,90)*(4,70+3,20)</t>
  </si>
  <si>
    <t>"Obj. 24a  ==&gt; 1.NP komerční část</t>
  </si>
  <si>
    <t xml:space="preserve">"vlevo" (19,325+0,15+0,90+0,35)*(3,20+0,60)  </t>
  </si>
  <si>
    <t xml:space="preserve">"vpravo" (19,325+0,15+0,90+0,35)*(3,20+0,10)  </t>
  </si>
  <si>
    <t>59</t>
  </si>
  <si>
    <t>941311213</t>
  </si>
  <si>
    <t>Příplatek k lešení řadovému modulovému lehkému š 0,9 m v do 40 m za první a ZKD den použití</t>
  </si>
  <si>
    <t>-1982512854</t>
  </si>
  <si>
    <t>"předpoklad 40 dní</t>
  </si>
  <si>
    <t>396,378*40</t>
  </si>
  <si>
    <t>60</t>
  </si>
  <si>
    <t>941311813</t>
  </si>
  <si>
    <t>Demontáž lešení řadového modulového lehkého zatížení do 200 kg/m2 š do 0,9 m v do 40 m</t>
  </si>
  <si>
    <t>-1944359473</t>
  </si>
  <si>
    <t>944511111</t>
  </si>
  <si>
    <t>Montáž ochranné sítě z textilie z umělých vláken</t>
  </si>
  <si>
    <t>-782418824</t>
  </si>
  <si>
    <t>62</t>
  </si>
  <si>
    <t>944511211</t>
  </si>
  <si>
    <t>Příplatek k ochranné síti za první a ZKD den použití</t>
  </si>
  <si>
    <t>-1401501408</t>
  </si>
  <si>
    <t>63</t>
  </si>
  <si>
    <t>944511811</t>
  </si>
  <si>
    <t>Demontáž ochranné sítě z textilie z umělých vláken</t>
  </si>
  <si>
    <t>2000810685</t>
  </si>
  <si>
    <t>64</t>
  </si>
  <si>
    <t>949101111</t>
  </si>
  <si>
    <t>Lešení pomocné pro objekty pozemních staveb s lešeňovou podlahou v do 1,9 m zatížení do 150 kg/m2</t>
  </si>
  <si>
    <t>-1579980291</t>
  </si>
  <si>
    <t>"P3- severní pohled -odk. M200 pro podhled obj.26 na úrovni -0,40</t>
  </si>
  <si>
    <t>(0,30+7,875*2+0,40*2+0,20+0,30+7,875+0,40-6,615*3+0,60*3*2)*1,20</t>
  </si>
  <si>
    <t>(13,15+12,25+0,30*2+0,45*2+0,25)*1,20</t>
  </si>
  <si>
    <t>(1,135+0,60)*1,20</t>
  </si>
  <si>
    <t>65</t>
  </si>
  <si>
    <t>952901107</t>
  </si>
  <si>
    <t>Čištění budov omytí dvojitých nebo zdvojených oken nebo balkonových dveří plochy do 2,5m2</t>
  </si>
  <si>
    <t>-569399894</t>
  </si>
  <si>
    <t>"P3- severní pohled - 1.NP</t>
  </si>
  <si>
    <t>66</t>
  </si>
  <si>
    <t>952901108</t>
  </si>
  <si>
    <t>Čištění budov omytí dvojitých nebo zdvojených oken nebo balkonových dveří plochy přes 2,5m2</t>
  </si>
  <si>
    <t>-735842423</t>
  </si>
  <si>
    <t>67</t>
  </si>
  <si>
    <t>952901122</t>
  </si>
  <si>
    <t>Čištění budov omytí dveří nebo vrat plochy do 3,0m2</t>
  </si>
  <si>
    <t>-544377382</t>
  </si>
  <si>
    <t>0,80*1,97</t>
  </si>
  <si>
    <t>68</t>
  </si>
  <si>
    <t>952901123</t>
  </si>
  <si>
    <t>Čištění budov omytí dveří nebo vrat plochy do 5,0m2</t>
  </si>
  <si>
    <t>-973798527</t>
  </si>
  <si>
    <t>1,50*2,05</t>
  </si>
  <si>
    <t>69</t>
  </si>
  <si>
    <t>952901124</t>
  </si>
  <si>
    <t>Čištění budov omytí dveří nebo vrat plochy přes 5,0m2</t>
  </si>
  <si>
    <t>-444680037</t>
  </si>
  <si>
    <t>70</t>
  </si>
  <si>
    <t>962031132</t>
  </si>
  <si>
    <t>Bourání příček z cihel pálených na MVC tl do 100 mm</t>
  </si>
  <si>
    <t>568727374</t>
  </si>
  <si>
    <t>"1.NP vlevo"</t>
  </si>
  <si>
    <t>1,495*3,25*2 -0,60*1,97</t>
  </si>
  <si>
    <t>1,50*3,25*2 -0,60*1,97*2</t>
  </si>
  <si>
    <t>71</t>
  </si>
  <si>
    <t>962031133</t>
  </si>
  <si>
    <t>Bourání příček z cihel pálených na MVC tl do 150 mm</t>
  </si>
  <si>
    <t>1691420942</t>
  </si>
  <si>
    <t>3,675*3,25</t>
  </si>
  <si>
    <t>72</t>
  </si>
  <si>
    <t>962032231</t>
  </si>
  <si>
    <t>Bourání zdiva z cihel pálených nebo vápenopískových na MV nebo MVC přes 1 m3</t>
  </si>
  <si>
    <t>-661482445</t>
  </si>
  <si>
    <t>"1.NP - odk. F vpravo</t>
  </si>
  <si>
    <t>(6,485+2,835+2,89+3,77)*0,85*0,165</t>
  </si>
  <si>
    <t>(4,125+2,40+1,05+0,60)*0,45*3,25</t>
  </si>
  <si>
    <t>(1,20+5,475+1,20)*0,45*3,25</t>
  </si>
  <si>
    <t>-2,40*1,80*0,45 -0,60*3,20*0,45</t>
  </si>
  <si>
    <t>-1,20*1,80*0,45*2</t>
  </si>
  <si>
    <t>73</t>
  </si>
  <si>
    <t>962032241</t>
  </si>
  <si>
    <t>Bourání zdiva z cihel pálených nebo vápenopískových na MC přes 1 m3</t>
  </si>
  <si>
    <t>1359996934</t>
  </si>
  <si>
    <t>"1.NP - odk.Z"</t>
  </si>
  <si>
    <t>(8,525+1,225)*0,20*1,40</t>
  </si>
  <si>
    <t>74</t>
  </si>
  <si>
    <t>967031132</t>
  </si>
  <si>
    <t>Přisekání rovných ostění v cihelném zdivu na MV nebo MVC</t>
  </si>
  <si>
    <t>1872852382</t>
  </si>
  <si>
    <t>(6,485+2,835+2,89+3,77)*0,165 + 0,80*0,85*2+0,60*0,85</t>
  </si>
  <si>
    <t>((4,125+2,40+1,05+0,60)+2*3,25)*0,45</t>
  </si>
  <si>
    <t>((1,20+5,475+1,20)+2*3,25)*0,45</t>
  </si>
  <si>
    <t>75</t>
  </si>
  <si>
    <t>968062375</t>
  </si>
  <si>
    <t>Vybourání dřevěných rámů oken zdvojených včetně křídel pl do 2 m2</t>
  </si>
  <si>
    <t>-1482447228</t>
  </si>
  <si>
    <t>"1.NP vlevo - odk.O</t>
  </si>
  <si>
    <t>0,60*3,20</t>
  </si>
  <si>
    <t>76</t>
  </si>
  <si>
    <t>968062376</t>
  </si>
  <si>
    <t>Vybourání dřevěných rámů oken zdvojených včetně křídel pl do 4 m2</t>
  </si>
  <si>
    <t>433906855</t>
  </si>
  <si>
    <t>2,40*1,80 +1,20*1,80*2</t>
  </si>
  <si>
    <t>77</t>
  </si>
  <si>
    <t>968072455</t>
  </si>
  <si>
    <t>Vybourání kovových dveřních zárubní pl do 2 m2</t>
  </si>
  <si>
    <t>-687727574</t>
  </si>
  <si>
    <t>"1.NP vlevo</t>
  </si>
  <si>
    <t>0,80*1,97*2 +0,60*1,97*4</t>
  </si>
  <si>
    <t>78</t>
  </si>
  <si>
    <t>3,75*4</t>
  </si>
  <si>
    <t>"4.NP - 8.NP"   3,75*4*5</t>
  </si>
  <si>
    <t>79</t>
  </si>
  <si>
    <t>"3.NP" 2*8*2</t>
  </si>
  <si>
    <t>"4.NP - 8.NP"   2*8*2*5</t>
  </si>
  <si>
    <t>80</t>
  </si>
  <si>
    <t>81</t>
  </si>
  <si>
    <t>82</t>
  </si>
  <si>
    <t>94,838*9 'Přepočtené koeficientem množství</t>
  </si>
  <si>
    <t>83</t>
  </si>
  <si>
    <t>94,838-8,474</t>
  </si>
  <si>
    <t>"suť z uznatelné části"  602,549</t>
  </si>
  <si>
    <t>84</t>
  </si>
  <si>
    <t>998</t>
  </si>
  <si>
    <t>Přesun hmot</t>
  </si>
  <si>
    <t>85</t>
  </si>
  <si>
    <t>998017004</t>
  </si>
  <si>
    <t>Přesun hmot s omezením mechanizace pro budovy v do 36 m</t>
  </si>
  <si>
    <t>1436378781</t>
  </si>
  <si>
    <t>764</t>
  </si>
  <si>
    <t>Konstrukce klempířské</t>
  </si>
  <si>
    <t>86</t>
  </si>
  <si>
    <t>764216644</t>
  </si>
  <si>
    <t>Oplechování rovných parapetů celoplošně lepené z Pz s povrchovou úpravou rš 270 mm</t>
  </si>
  <si>
    <t>-1995556805</t>
  </si>
  <si>
    <t>"1NP - odk. 1/KL"  0,95*2</t>
  </si>
  <si>
    <t>"dtto odk. 2/KL"  2,05*8</t>
  </si>
  <si>
    <t>87</t>
  </si>
  <si>
    <t>998764104</t>
  </si>
  <si>
    <t>Přesun hmot tonážní pro konstrukce klempířské v objektech v do 36 m</t>
  </si>
  <si>
    <t>1806992908</t>
  </si>
  <si>
    <t>766</t>
  </si>
  <si>
    <t>Konstrukce truhlářské</t>
  </si>
  <si>
    <t>88</t>
  </si>
  <si>
    <t>766629215</t>
  </si>
  <si>
    <t>Příplatek k montáži oken rovné ostění připojovací spára do 45 mm</t>
  </si>
  <si>
    <t>-1101716122</t>
  </si>
  <si>
    <t>"u nových oken - detail D-22</t>
  </si>
  <si>
    <t>89</t>
  </si>
  <si>
    <t>766629415</t>
  </si>
  <si>
    <t>Příplatek k montáži oken rovné ostění fólie připojovací spára do 65 mm</t>
  </si>
  <si>
    <t>-669957775</t>
  </si>
  <si>
    <t xml:space="preserve">"1.NP vně" </t>
  </si>
  <si>
    <t>90</t>
  </si>
  <si>
    <t>76662R001</t>
  </si>
  <si>
    <t>Okno plastové 2kř. vel. 900/2100 mm bílé prosklené, vč.vnitřního parapetu, montáže a kování</t>
  </si>
  <si>
    <t>-285472990</t>
  </si>
  <si>
    <t>"1.NP Komerce</t>
  </si>
  <si>
    <t>"odk. 1/T"  2</t>
  </si>
  <si>
    <t>91</t>
  </si>
  <si>
    <t>76662R002</t>
  </si>
  <si>
    <t>Francouzské okno plastové 2kř. vel. 2000/2450 mm bílé prosklené,otev. a sklápěcí, vč.vnitřního parapetu, montáže a kování</t>
  </si>
  <si>
    <t>27712747</t>
  </si>
  <si>
    <t>"odk. 2/T"  8</t>
  </si>
  <si>
    <t>92</t>
  </si>
  <si>
    <t>766812840</t>
  </si>
  <si>
    <t>Demontáž kuchyňských linek dřevěných nebo kovových délky do 2,1 m</t>
  </si>
  <si>
    <t>-2101304007</t>
  </si>
  <si>
    <t>"1.NP vlevo" 1</t>
  </si>
  <si>
    <t>93</t>
  </si>
  <si>
    <t>-1009717847</t>
  </si>
  <si>
    <t>"odk. 17/T"  96</t>
  </si>
  <si>
    <t>94</t>
  </si>
  <si>
    <t>-1218127404</t>
  </si>
  <si>
    <t>"odk. 18/T"  96</t>
  </si>
  <si>
    <t>95</t>
  </si>
  <si>
    <t>998766104</t>
  </si>
  <si>
    <t>Přesun hmot tonážní pro konstrukce truhlářské v objektech v do 36 m</t>
  </si>
  <si>
    <t>-486850208</t>
  </si>
  <si>
    <t>96</t>
  </si>
  <si>
    <t>767112812</t>
  </si>
  <si>
    <t>Demontáž stěn pro zasklení svařovaných</t>
  </si>
  <si>
    <t>-1271894713</t>
  </si>
  <si>
    <t>"1.NP - odk. F</t>
  </si>
  <si>
    <t>"vlevo" 19,275*3,70</t>
  </si>
  <si>
    <t>"vpravo" 18,95*3,70</t>
  </si>
  <si>
    <t>"1.NP vlevo"  1,55*2,05</t>
  </si>
  <si>
    <t>97</t>
  </si>
  <si>
    <t>767113150</t>
  </si>
  <si>
    <t>Montáž stěn pro zasklení z Al profilů plochy přes 16 m2</t>
  </si>
  <si>
    <t>-1671034419</t>
  </si>
  <si>
    <t>"1.NP komerč. část</t>
  </si>
  <si>
    <t>"odk. 1/Z"  6,675*3,22 *3</t>
  </si>
  <si>
    <t>98</t>
  </si>
  <si>
    <t>5533000D1</t>
  </si>
  <si>
    <t>Hliníková prosklená stěna pro venkovní použití 6675 x 3220 mm, s dveřmi a nadsvětlíkem, část fixní</t>
  </si>
  <si>
    <t>ks</t>
  </si>
  <si>
    <t>-42842464</t>
  </si>
  <si>
    <t>"odk. 1/Z"  3</t>
  </si>
  <si>
    <t>99</t>
  </si>
  <si>
    <t>2,05*(29,90-26,40)*4</t>
  </si>
  <si>
    <t>100</t>
  </si>
  <si>
    <t>-29964501</t>
  </si>
  <si>
    <t>"odk. 12/Z"  42</t>
  </si>
  <si>
    <t>101</t>
  </si>
  <si>
    <t>8320483</t>
  </si>
  <si>
    <t>"odk. 13/Z"  48</t>
  </si>
  <si>
    <t>102</t>
  </si>
  <si>
    <t>-993410789</t>
  </si>
  <si>
    <t>"odk. 20/Z"  2</t>
  </si>
  <si>
    <t>103</t>
  </si>
  <si>
    <t>"3.NP - odk.Z " 3,75*8 +2,55*8</t>
  </si>
  <si>
    <t>"4.NP - 8.NP"   3,75*8*5 + 2,55*8*5</t>
  </si>
  <si>
    <t>104</t>
  </si>
  <si>
    <t>(2,05+0,75*2)*(29,90-8,40)*4</t>
  </si>
  <si>
    <t>2,05*(0,75+0,10) *4</t>
  </si>
  <si>
    <t>105</t>
  </si>
  <si>
    <t>106</t>
  </si>
  <si>
    <t>76764R001</t>
  </si>
  <si>
    <t>Dřevěné protipožární dveře 1kř. vel. 800/1970mm plné s požární odolností EW30-C DP3, vč. rámu, samozavírače s lištou a kování</t>
  </si>
  <si>
    <t>1575736906</t>
  </si>
  <si>
    <t>"odk. 2/Z"  1</t>
  </si>
  <si>
    <t>107</t>
  </si>
  <si>
    <t>76764R002</t>
  </si>
  <si>
    <t>Al vstupní 2kř.dveře vel. 1450/2050mm prosklené, vč. rámu, kování a montáže</t>
  </si>
  <si>
    <t>1491930765</t>
  </si>
  <si>
    <t>"odk. 3/Z"  1</t>
  </si>
  <si>
    <t>108</t>
  </si>
  <si>
    <t>76764R003</t>
  </si>
  <si>
    <t>Al vstupní 1kř.dveře vel. 800/2050mm prosklené, vč. rámu, kování a montáže</t>
  </si>
  <si>
    <t>-634402592</t>
  </si>
  <si>
    <t>"odk. 4/Z"  2</t>
  </si>
  <si>
    <t>109</t>
  </si>
  <si>
    <t>76764R004</t>
  </si>
  <si>
    <t>Al vstupní 1kř.dveře vel. 950/2050mm prosklené, vč. rámu, kování a montáže</t>
  </si>
  <si>
    <t>-774956325</t>
  </si>
  <si>
    <t>"odk. 5/Z"  1</t>
  </si>
  <si>
    <t>110</t>
  </si>
  <si>
    <t>76764R005</t>
  </si>
  <si>
    <t>Al vstupní 2kř. vel.dveře 1450/2050mm prosklené, vč. rámu, kování a montáže</t>
  </si>
  <si>
    <t>-1530820173</t>
  </si>
  <si>
    <t>"odk. 6/Z"  1</t>
  </si>
  <si>
    <t>111</t>
  </si>
  <si>
    <t>76764R011</t>
  </si>
  <si>
    <t xml:space="preserve">Ocelová stěna (závětří) u vchodu č.22 vel. 4250 x (3000+955)mm, vč. rámu, montáže, kotvení a povrchové úpravy </t>
  </si>
  <si>
    <t>-1614583113</t>
  </si>
  <si>
    <t>"odk. 9/Z"  1</t>
  </si>
  <si>
    <t>112</t>
  </si>
  <si>
    <t>76764R012</t>
  </si>
  <si>
    <t xml:space="preserve">Mříž z tahokovu před sklep.oknem vel. 1100 x 600 mm, vč. rámu, montáže, kotvení a povrchové úpravy </t>
  </si>
  <si>
    <t>85450517</t>
  </si>
  <si>
    <t>"odk. 22/Z"  2</t>
  </si>
  <si>
    <t>113</t>
  </si>
  <si>
    <t>767661811</t>
  </si>
  <si>
    <t>Demontáž mříží pevných nebo otevíravých</t>
  </si>
  <si>
    <t>-2003335523</t>
  </si>
  <si>
    <t>"1.NP - odk.M</t>
  </si>
  <si>
    <t>(1,225+0,20)*(3,20-1,40-0,40)</t>
  </si>
  <si>
    <t>7,875*(3,20-0,40)</t>
  </si>
  <si>
    <t>2,40*1,80 +0,60*3,20 +1,20*1,80*2</t>
  </si>
  <si>
    <t>114</t>
  </si>
  <si>
    <t>-981507913</t>
  </si>
  <si>
    <t>"odk. 14/Z"  8</t>
  </si>
  <si>
    <t>115</t>
  </si>
  <si>
    <t>143295567</t>
  </si>
  <si>
    <t>"odk. 18/Z"  192</t>
  </si>
  <si>
    <t>116</t>
  </si>
  <si>
    <t>1407514337</t>
  </si>
  <si>
    <t>117</t>
  </si>
  <si>
    <t>1460818706</t>
  </si>
  <si>
    <t>118</t>
  </si>
  <si>
    <t>663918271</t>
  </si>
  <si>
    <t>"odk. 19/Z"  4</t>
  </si>
  <si>
    <t>119</t>
  </si>
  <si>
    <t>50,00*4</t>
  </si>
  <si>
    <t>120</t>
  </si>
  <si>
    <t>979527991</t>
  </si>
  <si>
    <t>121</t>
  </si>
  <si>
    <t>784181101</t>
  </si>
  <si>
    <t>Základní akrylátová jednonásobná penetrace podkladu v místnostech výšky do 3,80m</t>
  </si>
  <si>
    <t>-1902830909</t>
  </si>
  <si>
    <t>"dle omítek z neuznatelných nákladů</t>
  </si>
  <si>
    <t>156,06 +28,004</t>
  </si>
  <si>
    <t>"dtto z uznatelných nákladů mimo schodiště</t>
  </si>
  <si>
    <t>30,696 +(591,416-187,17)</t>
  </si>
  <si>
    <t>122</t>
  </si>
  <si>
    <t>629212522</t>
  </si>
  <si>
    <t>187,17</t>
  </si>
  <si>
    <t>123</t>
  </si>
  <si>
    <t>784221101</t>
  </si>
  <si>
    <t>Dvojnásobné bílé malby ze směsí za sucha dobře otěruvzdorných v místnostech do 3,80 m</t>
  </si>
  <si>
    <t>-1159690929</t>
  </si>
  <si>
    <t>124</t>
  </si>
  <si>
    <t>-612213432</t>
  </si>
  <si>
    <t>"Obj. 20 až 26 - dopočet zbývajících ploch schodišť od 1.PP výše"</t>
  </si>
  <si>
    <t>823,36*4 -287,17</t>
  </si>
  <si>
    <t>125</t>
  </si>
  <si>
    <t>787100802</t>
  </si>
  <si>
    <t>Vysklívání stěn, příček, balkónového zábradlí, výtahových šachet plochy do 3 m2 skla plochého</t>
  </si>
  <si>
    <t>1486697812</t>
  </si>
  <si>
    <t>126</t>
  </si>
  <si>
    <t>2,05*(26,40-8,40)*4</t>
  </si>
  <si>
    <t>127</t>
  </si>
  <si>
    <t>-2082724676</t>
  </si>
  <si>
    <t>141,433+147,60</t>
  </si>
  <si>
    <t xml:space="preserve">0612 - Elektroinstalace _ NOUZOVÉ OSVĚTLENÍ - NEuznatelné náklady </t>
  </si>
  <si>
    <t xml:space="preserve">    D1.1 - PSV Specifikace materiálů -      Elektroinstalační  materiál  </t>
  </si>
  <si>
    <t xml:space="preserve">    D2.1 - PSV   ELEKTROMONTÁŽE </t>
  </si>
  <si>
    <t xml:space="preserve">    HZS - Hodinové zúčtovací sazby</t>
  </si>
  <si>
    <t>D1.1</t>
  </si>
  <si>
    <t xml:space="preserve">PSV Specifikace materiálů -      Elektroinstalační  materiál  </t>
  </si>
  <si>
    <t>Pol4</t>
  </si>
  <si>
    <t>svorkovnicová krabice KR</t>
  </si>
  <si>
    <t>412689953</t>
  </si>
  <si>
    <t>Pol8a</t>
  </si>
  <si>
    <t xml:space="preserve">LED nouzové svítidllo 230V, úsporné 1,2W, </t>
  </si>
  <si>
    <t>1691737720</t>
  </si>
  <si>
    <t>"autonomnost 5hod, IP20</t>
  </si>
  <si>
    <t>" ECOLITE, KÓD 2457 ozn. "N"</t>
  </si>
  <si>
    <t>"celkem" 48</t>
  </si>
  <si>
    <t>Pol7</t>
  </si>
  <si>
    <t>CYKYLo 3C x 1,5</t>
  </si>
  <si>
    <t>269383457</t>
  </si>
  <si>
    <t>Pol11</t>
  </si>
  <si>
    <t>sádra</t>
  </si>
  <si>
    <t>649963497</t>
  </si>
  <si>
    <t>D2.1</t>
  </si>
  <si>
    <t xml:space="preserve">PSV   ELEKTROMONTÁŽE </t>
  </si>
  <si>
    <t>Pol29</t>
  </si>
  <si>
    <t>-989169921</t>
  </si>
  <si>
    <t>Pol32</t>
  </si>
  <si>
    <t>1394732689</t>
  </si>
  <si>
    <t>Pol33a</t>
  </si>
  <si>
    <t>-2126298290</t>
  </si>
  <si>
    <t>HZS</t>
  </si>
  <si>
    <t>Hodinové zúčtovací sazby</t>
  </si>
  <si>
    <t>HZS4212</t>
  </si>
  <si>
    <t>Hodinová zúčtovací sazba revizní technik specialista</t>
  </si>
  <si>
    <t>celek</t>
  </si>
  <si>
    <t>512</t>
  </si>
  <si>
    <t>-1495420419</t>
  </si>
  <si>
    <t>"REVIZE , ODZKOUŠENÍ"  1</t>
  </si>
  <si>
    <t>0640 - Vedlejší rozpočtové náklady</t>
  </si>
  <si>
    <t>Slezská Ostrava</t>
  </si>
  <si>
    <t>VRN - VRN</t>
  </si>
  <si>
    <t xml:space="preserve">    VRN3 - Zařízení staveniště</t>
  </si>
  <si>
    <t xml:space="preserve">    VRN91 - OSTATNÍ NÁKLADY STAVBY</t>
  </si>
  <si>
    <t>VRN</t>
  </si>
  <si>
    <t>VRN3</t>
  </si>
  <si>
    <t>Zařízení staveniště</t>
  </si>
  <si>
    <t>R-99908</t>
  </si>
  <si>
    <t>Vybudování zařízení staveniště</t>
  </si>
  <si>
    <t>soubor</t>
  </si>
  <si>
    <t>1024</t>
  </si>
  <si>
    <t>754782271</t>
  </si>
  <si>
    <t>"Poznámka k položce :</t>
  </si>
  <si>
    <t xml:space="preserve">"Zajištění bezpečného příjezdu a přístupu na staveniště vč. dopravního značení a potřebných souhlasů a rozhodnutí </t>
  </si>
  <si>
    <t>"s vybudováním zařízení staveniště, náklady na připojení staveniště na energie vč. zajištění měření odběru energiií, vytýčení</t>
  </si>
  <si>
    <t>"obvodu staveniště, oplocení a zabezpečení prostoru staveniště proti neoprávněnému vstupu</t>
  </si>
  <si>
    <t>"celkem" 1</t>
  </si>
  <si>
    <t>R-99909</t>
  </si>
  <si>
    <t>Provoz zařízení staveniště</t>
  </si>
  <si>
    <t>-2053577168</t>
  </si>
  <si>
    <t>"Poznámka k položce:</t>
  </si>
  <si>
    <t xml:space="preserve">"náklady na vybavení zařízení staveniště, náklady na spotřebované energie provozem zařízení staveniště, </t>
  </si>
  <si>
    <t>"náklady na úklid v prostoru staveniště a příjezdových komunikací ke staveništi,</t>
  </si>
  <si>
    <t>"opatření k zabránění nadměrného zatěžování zařízení staveniště a jeho okolí prachem</t>
  </si>
  <si>
    <t>"(např. používání plachet, kropení sutě a odtěžované zeminy vodou)</t>
  </si>
  <si>
    <t>R-9991010</t>
  </si>
  <si>
    <t>Odstranění zařízení staveniště</t>
  </si>
  <si>
    <t>1014050148</t>
  </si>
  <si>
    <t xml:space="preserve">"na odstranění zařízení staveniště, uvedení stavbou dotčených ploch </t>
  </si>
  <si>
    <t>"a ploch zařízení staveniště do původního stavu</t>
  </si>
  <si>
    <t>035103001</t>
  </si>
  <si>
    <t>Pronájem veřejných ploch</t>
  </si>
  <si>
    <t>soub</t>
  </si>
  <si>
    <t>1958996757</t>
  </si>
  <si>
    <t>VRN91</t>
  </si>
  <si>
    <t>OSTATNÍ NÁKLADY STAVBY</t>
  </si>
  <si>
    <t>R-99907</t>
  </si>
  <si>
    <t>Kompletační činnost zhotovitele</t>
  </si>
  <si>
    <t>-1401845342</t>
  </si>
  <si>
    <t xml:space="preserve">"kompletní dokladová část dle SoD (revize, atesty, certifikáty, prohlášení o shodě) pro předání a převzetí dokončeného díla </t>
  </si>
  <si>
    <t xml:space="preserve">"a pro zajištění kolaudačního souhlasu náklady zhotovitele, </t>
  </si>
  <si>
    <t xml:space="preserve">"související s prováděním VZORKOVÁNÍ DODÁVANÝCH MATERIÁLU a VÝROBKU </t>
  </si>
  <si>
    <t xml:space="preserve">"v souladu s SoD náklady zhotovitele, související s prováděním zkoušek a REVIZÍ předepsaných technickými normami </t>
  </si>
  <si>
    <t xml:space="preserve">"a vyjádřeními dotčených orgánů pro řádné provedení a předání  díla </t>
  </si>
  <si>
    <t>"náklady na individuální zkoušky dodaných a smontovaných technologických zařízení včetně  komplexního vyzkoušení</t>
  </si>
  <si>
    <t xml:space="preserve">"náklady zhotovitele na vypracování provozních řádů pro trvalý provoz </t>
  </si>
  <si>
    <t>"náklady na předání všech návodů k obsluze a údržbě pro technologická zařízení a náklady na zaškolení obsluhy objednatele</t>
  </si>
  <si>
    <t>R-99906</t>
  </si>
  <si>
    <t>Náklady na projekční práce - dokumentace skutečného provedení stavby dle zadávací dokumentace v počtu a formátech dle SoD</t>
  </si>
  <si>
    <t>hod</t>
  </si>
  <si>
    <t>-1164161274</t>
  </si>
  <si>
    <t>"celkem" 1000</t>
  </si>
  <si>
    <t>11F_R001</t>
  </si>
  <si>
    <t>Odtrhové a tahové  zkoušky , zpracování kotevního plánu</t>
  </si>
  <si>
    <t>-779316193</t>
  </si>
  <si>
    <t>VN0001</t>
  </si>
  <si>
    <t>Vypracování výrobní dokumentace</t>
  </si>
  <si>
    <t>311639416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</si>
</sst>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100"/>
  <sheetViews>
    <sheetView showGridLines="0" tabSelected="1" workbookViewId="0">
      <selection activeCell="E14" sqref="E14:AJ1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3"/>
      <c r="AQ5" s="23"/>
      <c r="AR5" s="21"/>
      <c r="BE5" s="30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3"/>
      <c r="AQ6" s="23"/>
      <c r="AR6" s="21"/>
      <c r="BE6" s="30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E7" s="30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0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0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0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1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01"/>
      <c r="BS13" s="18" t="s">
        <v>6</v>
      </c>
    </row>
    <row r="14" spans="1:74" ht="12.75">
      <c r="B14" s="22"/>
      <c r="C14" s="23"/>
      <c r="D14" s="23"/>
      <c r="E14" s="306" t="s">
        <v>30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0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1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0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34</v>
      </c>
      <c r="AO17" s="23"/>
      <c r="AP17" s="23"/>
      <c r="AQ17" s="23"/>
      <c r="AR17" s="21"/>
      <c r="BE17" s="301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1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0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01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1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1"/>
    </row>
    <row r="23" spans="1:71" s="1" customFormat="1" ht="16.5" customHeight="1">
      <c r="B23" s="22"/>
      <c r="C23" s="23"/>
      <c r="D23" s="23"/>
      <c r="E23" s="308" t="s">
        <v>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3"/>
      <c r="AP23" s="23"/>
      <c r="AQ23" s="23"/>
      <c r="AR23" s="21"/>
      <c r="BE23" s="30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1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9">
        <f>ROUND(AG94,2)</f>
        <v>0</v>
      </c>
      <c r="AL26" s="310"/>
      <c r="AM26" s="310"/>
      <c r="AN26" s="310"/>
      <c r="AO26" s="310"/>
      <c r="AP26" s="37"/>
      <c r="AQ26" s="37"/>
      <c r="AR26" s="40"/>
      <c r="BE26" s="30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1" t="s">
        <v>40</v>
      </c>
      <c r="M28" s="311"/>
      <c r="N28" s="311"/>
      <c r="O28" s="311"/>
      <c r="P28" s="311"/>
      <c r="Q28" s="37"/>
      <c r="R28" s="37"/>
      <c r="S28" s="37"/>
      <c r="T28" s="37"/>
      <c r="U28" s="37"/>
      <c r="V28" s="37"/>
      <c r="W28" s="311" t="s">
        <v>41</v>
      </c>
      <c r="X28" s="311"/>
      <c r="Y28" s="311"/>
      <c r="Z28" s="311"/>
      <c r="AA28" s="311"/>
      <c r="AB28" s="311"/>
      <c r="AC28" s="311"/>
      <c r="AD28" s="311"/>
      <c r="AE28" s="311"/>
      <c r="AF28" s="37"/>
      <c r="AG28" s="37"/>
      <c r="AH28" s="37"/>
      <c r="AI28" s="37"/>
      <c r="AJ28" s="37"/>
      <c r="AK28" s="311" t="s">
        <v>42</v>
      </c>
      <c r="AL28" s="311"/>
      <c r="AM28" s="311"/>
      <c r="AN28" s="311"/>
      <c r="AO28" s="311"/>
      <c r="AP28" s="37"/>
      <c r="AQ28" s="37"/>
      <c r="AR28" s="40"/>
      <c r="BE28" s="301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14">
        <v>0.21</v>
      </c>
      <c r="M29" s="313"/>
      <c r="N29" s="313"/>
      <c r="O29" s="313"/>
      <c r="P29" s="313"/>
      <c r="Q29" s="42"/>
      <c r="R29" s="42"/>
      <c r="S29" s="42"/>
      <c r="T29" s="42"/>
      <c r="U29" s="42"/>
      <c r="V29" s="42"/>
      <c r="W29" s="312">
        <f>ROUND(AZ94,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2"/>
      <c r="AG29" s="42"/>
      <c r="AH29" s="42"/>
      <c r="AI29" s="42"/>
      <c r="AJ29" s="42"/>
      <c r="AK29" s="312">
        <f>ROUND(AV94, 2)</f>
        <v>0</v>
      </c>
      <c r="AL29" s="313"/>
      <c r="AM29" s="313"/>
      <c r="AN29" s="313"/>
      <c r="AO29" s="313"/>
      <c r="AP29" s="42"/>
      <c r="AQ29" s="42"/>
      <c r="AR29" s="43"/>
      <c r="BE29" s="302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14">
        <v>0.15</v>
      </c>
      <c r="M30" s="313"/>
      <c r="N30" s="313"/>
      <c r="O30" s="313"/>
      <c r="P30" s="313"/>
      <c r="Q30" s="42"/>
      <c r="R30" s="42"/>
      <c r="S30" s="42"/>
      <c r="T30" s="42"/>
      <c r="U30" s="42"/>
      <c r="V30" s="42"/>
      <c r="W30" s="312">
        <f>ROUND(BA94,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2"/>
      <c r="AG30" s="42"/>
      <c r="AH30" s="42"/>
      <c r="AI30" s="42"/>
      <c r="AJ30" s="42"/>
      <c r="AK30" s="312">
        <f>ROUND(AW94, 2)</f>
        <v>0</v>
      </c>
      <c r="AL30" s="313"/>
      <c r="AM30" s="313"/>
      <c r="AN30" s="313"/>
      <c r="AO30" s="313"/>
      <c r="AP30" s="42"/>
      <c r="AQ30" s="42"/>
      <c r="AR30" s="43"/>
      <c r="BE30" s="302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14">
        <v>0.21</v>
      </c>
      <c r="M31" s="313"/>
      <c r="N31" s="313"/>
      <c r="O31" s="313"/>
      <c r="P31" s="313"/>
      <c r="Q31" s="42"/>
      <c r="R31" s="42"/>
      <c r="S31" s="42"/>
      <c r="T31" s="42"/>
      <c r="U31" s="42"/>
      <c r="V31" s="42"/>
      <c r="W31" s="312">
        <f>ROUND(BB94,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2"/>
      <c r="AG31" s="42"/>
      <c r="AH31" s="42"/>
      <c r="AI31" s="42"/>
      <c r="AJ31" s="42"/>
      <c r="AK31" s="312">
        <v>0</v>
      </c>
      <c r="AL31" s="313"/>
      <c r="AM31" s="313"/>
      <c r="AN31" s="313"/>
      <c r="AO31" s="313"/>
      <c r="AP31" s="42"/>
      <c r="AQ31" s="42"/>
      <c r="AR31" s="43"/>
      <c r="BE31" s="302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14">
        <v>0.15</v>
      </c>
      <c r="M32" s="313"/>
      <c r="N32" s="313"/>
      <c r="O32" s="313"/>
      <c r="P32" s="313"/>
      <c r="Q32" s="42"/>
      <c r="R32" s="42"/>
      <c r="S32" s="42"/>
      <c r="T32" s="42"/>
      <c r="U32" s="42"/>
      <c r="V32" s="42"/>
      <c r="W32" s="312">
        <f>ROUND(BC94,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2"/>
      <c r="AG32" s="42"/>
      <c r="AH32" s="42"/>
      <c r="AI32" s="42"/>
      <c r="AJ32" s="42"/>
      <c r="AK32" s="312">
        <v>0</v>
      </c>
      <c r="AL32" s="313"/>
      <c r="AM32" s="313"/>
      <c r="AN32" s="313"/>
      <c r="AO32" s="313"/>
      <c r="AP32" s="42"/>
      <c r="AQ32" s="42"/>
      <c r="AR32" s="43"/>
      <c r="BE32" s="302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14">
        <v>0</v>
      </c>
      <c r="M33" s="313"/>
      <c r="N33" s="313"/>
      <c r="O33" s="313"/>
      <c r="P33" s="313"/>
      <c r="Q33" s="42"/>
      <c r="R33" s="42"/>
      <c r="S33" s="42"/>
      <c r="T33" s="42"/>
      <c r="U33" s="42"/>
      <c r="V33" s="42"/>
      <c r="W33" s="312">
        <f>ROUND(BD94,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2"/>
      <c r="AG33" s="42"/>
      <c r="AH33" s="42"/>
      <c r="AI33" s="42"/>
      <c r="AJ33" s="42"/>
      <c r="AK33" s="312">
        <v>0</v>
      </c>
      <c r="AL33" s="313"/>
      <c r="AM33" s="313"/>
      <c r="AN33" s="313"/>
      <c r="AO33" s="313"/>
      <c r="AP33" s="42"/>
      <c r="AQ33" s="42"/>
      <c r="AR33" s="43"/>
      <c r="BE33" s="30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1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18" t="s">
        <v>51</v>
      </c>
      <c r="Y35" s="316"/>
      <c r="Z35" s="316"/>
      <c r="AA35" s="316"/>
      <c r="AB35" s="316"/>
      <c r="AC35" s="46"/>
      <c r="AD35" s="46"/>
      <c r="AE35" s="46"/>
      <c r="AF35" s="46"/>
      <c r="AG35" s="46"/>
      <c r="AH35" s="46"/>
      <c r="AI35" s="46"/>
      <c r="AJ35" s="46"/>
      <c r="AK35" s="315">
        <f>SUM(AK26:AK33)</f>
        <v>0</v>
      </c>
      <c r="AL35" s="316"/>
      <c r="AM35" s="316"/>
      <c r="AN35" s="316"/>
      <c r="AO35" s="31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54</v>
      </c>
      <c r="AI60" s="39"/>
      <c r="AJ60" s="39"/>
      <c r="AK60" s="39"/>
      <c r="AL60" s="39"/>
      <c r="AM60" s="53" t="s">
        <v>55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54</v>
      </c>
      <c r="AI75" s="39"/>
      <c r="AJ75" s="39"/>
      <c r="AK75" s="39"/>
      <c r="AL75" s="39"/>
      <c r="AM75" s="53" t="s">
        <v>55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2003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9" t="str">
        <f>K6</f>
        <v>Revitalizace polyfunkčního bytového domu- ul.Petra Křičky č.p.3106, 3373 - Ostrava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280"/>
      <c r="AL85" s="280"/>
      <c r="AM85" s="280"/>
      <c r="AN85" s="280"/>
      <c r="AO85" s="280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Ostrava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23</v>
      </c>
      <c r="AJ87" s="37"/>
      <c r="AK87" s="37"/>
      <c r="AL87" s="37"/>
      <c r="AM87" s="281" t="str">
        <f>IF(AN8= "","",AN8)</f>
        <v>6. 3. 2020</v>
      </c>
      <c r="AN87" s="281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31</v>
      </c>
      <c r="AJ89" s="37"/>
      <c r="AK89" s="37"/>
      <c r="AL89" s="37"/>
      <c r="AM89" s="282" t="str">
        <f>IF(E17="","",E17)</f>
        <v>MS-projekce s.r.o.</v>
      </c>
      <c r="AN89" s="283"/>
      <c r="AO89" s="283"/>
      <c r="AP89" s="283"/>
      <c r="AQ89" s="37"/>
      <c r="AR89" s="40"/>
      <c r="AS89" s="284" t="s">
        <v>59</v>
      </c>
      <c r="AT89" s="28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36</v>
      </c>
      <c r="AJ90" s="37"/>
      <c r="AK90" s="37"/>
      <c r="AL90" s="37"/>
      <c r="AM90" s="282" t="str">
        <f>IF(E20="","",E20)</f>
        <v>Hořák</v>
      </c>
      <c r="AN90" s="283"/>
      <c r="AO90" s="283"/>
      <c r="AP90" s="283"/>
      <c r="AQ90" s="37"/>
      <c r="AR90" s="40"/>
      <c r="AS90" s="286"/>
      <c r="AT90" s="28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8"/>
      <c r="AT91" s="28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0" t="s">
        <v>60</v>
      </c>
      <c r="D92" s="291"/>
      <c r="E92" s="291"/>
      <c r="F92" s="291"/>
      <c r="G92" s="291"/>
      <c r="H92" s="74"/>
      <c r="I92" s="293" t="s">
        <v>61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2" t="s">
        <v>62</v>
      </c>
      <c r="AH92" s="291"/>
      <c r="AI92" s="291"/>
      <c r="AJ92" s="291"/>
      <c r="AK92" s="291"/>
      <c r="AL92" s="291"/>
      <c r="AM92" s="291"/>
      <c r="AN92" s="293" t="s">
        <v>63</v>
      </c>
      <c r="AO92" s="291"/>
      <c r="AP92" s="294"/>
      <c r="AQ92" s="75" t="s">
        <v>64</v>
      </c>
      <c r="AR92" s="40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8">
        <f>ROUND(SUM(AG95:AG98),2)</f>
        <v>0</v>
      </c>
      <c r="AH94" s="298"/>
      <c r="AI94" s="298"/>
      <c r="AJ94" s="298"/>
      <c r="AK94" s="298"/>
      <c r="AL94" s="298"/>
      <c r="AM94" s="298"/>
      <c r="AN94" s="299">
        <f>SUM(AG94,AT94)</f>
        <v>0</v>
      </c>
      <c r="AO94" s="299"/>
      <c r="AP94" s="299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19</v>
      </c>
    </row>
    <row r="95" spans="1:91" s="7" customFormat="1" ht="33" customHeight="1">
      <c r="A95" s="94" t="s">
        <v>83</v>
      </c>
      <c r="B95" s="95"/>
      <c r="C95" s="96"/>
      <c r="D95" s="295" t="s">
        <v>84</v>
      </c>
      <c r="E95" s="295"/>
      <c r="F95" s="295"/>
      <c r="G95" s="295"/>
      <c r="H95" s="295"/>
      <c r="I95" s="97"/>
      <c r="J95" s="295" t="s">
        <v>85</v>
      </c>
      <c r="K95" s="295"/>
      <c r="L95" s="295"/>
      <c r="M95" s="295"/>
      <c r="N95" s="295"/>
      <c r="O95" s="295"/>
      <c r="P95" s="295"/>
      <c r="Q95" s="295"/>
      <c r="R95" s="295"/>
      <c r="S95" s="295"/>
      <c r="T95" s="295"/>
      <c r="U95" s="295"/>
      <c r="V95" s="295"/>
      <c r="W95" s="295"/>
      <c r="X95" s="295"/>
      <c r="Y95" s="295"/>
      <c r="Z95" s="295"/>
      <c r="AA95" s="295"/>
      <c r="AB95" s="295"/>
      <c r="AC95" s="295"/>
      <c r="AD95" s="295"/>
      <c r="AE95" s="295"/>
      <c r="AF95" s="295"/>
      <c r="AG95" s="296">
        <f>'0602 - Bytový dům č.p.310...'!J30</f>
        <v>0</v>
      </c>
      <c r="AH95" s="297"/>
      <c r="AI95" s="297"/>
      <c r="AJ95" s="297"/>
      <c r="AK95" s="297"/>
      <c r="AL95" s="297"/>
      <c r="AM95" s="297"/>
      <c r="AN95" s="296">
        <f>SUM(AG95,AT95)</f>
        <v>0</v>
      </c>
      <c r="AO95" s="297"/>
      <c r="AP95" s="297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'0602 - Bytový dům č.p.310...'!P123</f>
        <v>0</v>
      </c>
      <c r="AV95" s="101">
        <f>'0602 - Bytový dům č.p.310...'!J33</f>
        <v>0</v>
      </c>
      <c r="AW95" s="101">
        <f>'0602 - Bytový dům č.p.310...'!J34</f>
        <v>0</v>
      </c>
      <c r="AX95" s="101">
        <f>'0602 - Bytový dům č.p.310...'!J35</f>
        <v>0</v>
      </c>
      <c r="AY95" s="101">
        <f>'0602 - Bytový dům č.p.310...'!J36</f>
        <v>0</v>
      </c>
      <c r="AZ95" s="101">
        <f>'0602 - Bytový dům č.p.310...'!F33</f>
        <v>0</v>
      </c>
      <c r="BA95" s="101">
        <f>'0602 - Bytový dům č.p.310...'!F34</f>
        <v>0</v>
      </c>
      <c r="BB95" s="101">
        <f>'0602 - Bytový dům č.p.310...'!F35</f>
        <v>0</v>
      </c>
      <c r="BC95" s="101">
        <f>'0602 - Bytový dům č.p.310...'!F36</f>
        <v>0</v>
      </c>
      <c r="BD95" s="103">
        <f>'0602 - Bytový dům č.p.310...'!F37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19</v>
      </c>
      <c r="CM95" s="104" t="s">
        <v>87</v>
      </c>
    </row>
    <row r="96" spans="1:91" s="7" customFormat="1" ht="33" customHeight="1">
      <c r="A96" s="94" t="s">
        <v>83</v>
      </c>
      <c r="B96" s="95"/>
      <c r="C96" s="96"/>
      <c r="D96" s="295" t="s">
        <v>89</v>
      </c>
      <c r="E96" s="295"/>
      <c r="F96" s="295"/>
      <c r="G96" s="295"/>
      <c r="H96" s="295"/>
      <c r="I96" s="97"/>
      <c r="J96" s="295" t="s">
        <v>90</v>
      </c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295"/>
      <c r="AF96" s="295"/>
      <c r="AG96" s="296">
        <f>'0604 - Bytový dům č.p.337...'!J30</f>
        <v>0</v>
      </c>
      <c r="AH96" s="297"/>
      <c r="AI96" s="297"/>
      <c r="AJ96" s="297"/>
      <c r="AK96" s="297"/>
      <c r="AL96" s="297"/>
      <c r="AM96" s="297"/>
      <c r="AN96" s="296">
        <f>SUM(AG96,AT96)</f>
        <v>0</v>
      </c>
      <c r="AO96" s="297"/>
      <c r="AP96" s="297"/>
      <c r="AQ96" s="98" t="s">
        <v>86</v>
      </c>
      <c r="AR96" s="99"/>
      <c r="AS96" s="100">
        <v>0</v>
      </c>
      <c r="AT96" s="101">
        <f>ROUND(SUM(AV96:AW96),2)</f>
        <v>0</v>
      </c>
      <c r="AU96" s="102">
        <f>'0604 - Bytový dům č.p.337...'!P130</f>
        <v>0</v>
      </c>
      <c r="AV96" s="101">
        <f>'0604 - Bytový dům č.p.337...'!J33</f>
        <v>0</v>
      </c>
      <c r="AW96" s="101">
        <f>'0604 - Bytový dům č.p.337...'!J34</f>
        <v>0</v>
      </c>
      <c r="AX96" s="101">
        <f>'0604 - Bytový dům č.p.337...'!J35</f>
        <v>0</v>
      </c>
      <c r="AY96" s="101">
        <f>'0604 - Bytový dům č.p.337...'!J36</f>
        <v>0</v>
      </c>
      <c r="AZ96" s="101">
        <f>'0604 - Bytový dům č.p.337...'!F33</f>
        <v>0</v>
      </c>
      <c r="BA96" s="101">
        <f>'0604 - Bytový dům č.p.337...'!F34</f>
        <v>0</v>
      </c>
      <c r="BB96" s="101">
        <f>'0604 - Bytový dům č.p.337...'!F35</f>
        <v>0</v>
      </c>
      <c r="BC96" s="101">
        <f>'0604 - Bytový dům č.p.337...'!F36</f>
        <v>0</v>
      </c>
      <c r="BD96" s="103">
        <f>'0604 - Bytový dům č.p.337...'!F37</f>
        <v>0</v>
      </c>
      <c r="BT96" s="104" t="s">
        <v>87</v>
      </c>
      <c r="BV96" s="104" t="s">
        <v>81</v>
      </c>
      <c r="BW96" s="104" t="s">
        <v>91</v>
      </c>
      <c r="BX96" s="104" t="s">
        <v>5</v>
      </c>
      <c r="CL96" s="104" t="s">
        <v>19</v>
      </c>
      <c r="CM96" s="104" t="s">
        <v>87</v>
      </c>
    </row>
    <row r="97" spans="1:91" s="7" customFormat="1" ht="36" customHeight="1">
      <c r="A97" s="94" t="s">
        <v>83</v>
      </c>
      <c r="B97" s="95"/>
      <c r="C97" s="96"/>
      <c r="D97" s="295" t="s">
        <v>92</v>
      </c>
      <c r="E97" s="295"/>
      <c r="F97" s="295"/>
      <c r="G97" s="295"/>
      <c r="H97" s="295"/>
      <c r="I97" s="97"/>
      <c r="J97" s="295" t="s">
        <v>93</v>
      </c>
      <c r="K97" s="295"/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296">
        <f>'0612 - Elektroinstalace _...'!J30</f>
        <v>0</v>
      </c>
      <c r="AH97" s="297"/>
      <c r="AI97" s="297"/>
      <c r="AJ97" s="297"/>
      <c r="AK97" s="297"/>
      <c r="AL97" s="297"/>
      <c r="AM97" s="297"/>
      <c r="AN97" s="296">
        <f>SUM(AG97,AT97)</f>
        <v>0</v>
      </c>
      <c r="AO97" s="297"/>
      <c r="AP97" s="297"/>
      <c r="AQ97" s="98" t="s">
        <v>86</v>
      </c>
      <c r="AR97" s="99"/>
      <c r="AS97" s="100">
        <v>0</v>
      </c>
      <c r="AT97" s="101">
        <f>ROUND(SUM(AV97:AW97),2)</f>
        <v>0</v>
      </c>
      <c r="AU97" s="102">
        <f>'0612 - Elektroinstalace _...'!P120</f>
        <v>0</v>
      </c>
      <c r="AV97" s="101">
        <f>'0612 - Elektroinstalace _...'!J33</f>
        <v>0</v>
      </c>
      <c r="AW97" s="101">
        <f>'0612 - Elektroinstalace _...'!J34</f>
        <v>0</v>
      </c>
      <c r="AX97" s="101">
        <f>'0612 - Elektroinstalace _...'!J35</f>
        <v>0</v>
      </c>
      <c r="AY97" s="101">
        <f>'0612 - Elektroinstalace _...'!J36</f>
        <v>0</v>
      </c>
      <c r="AZ97" s="101">
        <f>'0612 - Elektroinstalace _...'!F33</f>
        <v>0</v>
      </c>
      <c r="BA97" s="101">
        <f>'0612 - Elektroinstalace _...'!F34</f>
        <v>0</v>
      </c>
      <c r="BB97" s="101">
        <f>'0612 - Elektroinstalace _...'!F35</f>
        <v>0</v>
      </c>
      <c r="BC97" s="101">
        <f>'0612 - Elektroinstalace _...'!F36</f>
        <v>0</v>
      </c>
      <c r="BD97" s="103">
        <f>'0612 - Elektroinstalace _...'!F37</f>
        <v>0</v>
      </c>
      <c r="BT97" s="104" t="s">
        <v>87</v>
      </c>
      <c r="BV97" s="104" t="s">
        <v>81</v>
      </c>
      <c r="BW97" s="104" t="s">
        <v>94</v>
      </c>
      <c r="BX97" s="104" t="s">
        <v>5</v>
      </c>
      <c r="CL97" s="104" t="s">
        <v>19</v>
      </c>
      <c r="CM97" s="104" t="s">
        <v>87</v>
      </c>
    </row>
    <row r="98" spans="1:91" s="7" customFormat="1" ht="16.5" customHeight="1">
      <c r="A98" s="94" t="s">
        <v>83</v>
      </c>
      <c r="B98" s="95"/>
      <c r="C98" s="96"/>
      <c r="D98" s="295" t="s">
        <v>95</v>
      </c>
      <c r="E98" s="295"/>
      <c r="F98" s="295"/>
      <c r="G98" s="295"/>
      <c r="H98" s="295"/>
      <c r="I98" s="97"/>
      <c r="J98" s="295" t="s">
        <v>96</v>
      </c>
      <c r="K98" s="295"/>
      <c r="L98" s="295"/>
      <c r="M98" s="295"/>
      <c r="N98" s="295"/>
      <c r="O98" s="295"/>
      <c r="P98" s="295"/>
      <c r="Q98" s="295"/>
      <c r="R98" s="295"/>
      <c r="S98" s="295"/>
      <c r="T98" s="295"/>
      <c r="U98" s="295"/>
      <c r="V98" s="295"/>
      <c r="W98" s="295"/>
      <c r="X98" s="295"/>
      <c r="Y98" s="295"/>
      <c r="Z98" s="295"/>
      <c r="AA98" s="295"/>
      <c r="AB98" s="295"/>
      <c r="AC98" s="295"/>
      <c r="AD98" s="295"/>
      <c r="AE98" s="295"/>
      <c r="AF98" s="295"/>
      <c r="AG98" s="296">
        <f>'0640 - Vedlejší rozpočtov...'!J30</f>
        <v>0</v>
      </c>
      <c r="AH98" s="297"/>
      <c r="AI98" s="297"/>
      <c r="AJ98" s="297"/>
      <c r="AK98" s="297"/>
      <c r="AL98" s="297"/>
      <c r="AM98" s="297"/>
      <c r="AN98" s="296">
        <f>SUM(AG98,AT98)</f>
        <v>0</v>
      </c>
      <c r="AO98" s="297"/>
      <c r="AP98" s="297"/>
      <c r="AQ98" s="98" t="s">
        <v>97</v>
      </c>
      <c r="AR98" s="99"/>
      <c r="AS98" s="105">
        <v>0</v>
      </c>
      <c r="AT98" s="106">
        <f>ROUND(SUM(AV98:AW98),2)</f>
        <v>0</v>
      </c>
      <c r="AU98" s="107">
        <f>'0640 - Vedlejší rozpočtov...'!P119</f>
        <v>0</v>
      </c>
      <c r="AV98" s="106">
        <f>'0640 - Vedlejší rozpočtov...'!J33</f>
        <v>0</v>
      </c>
      <c r="AW98" s="106">
        <f>'0640 - Vedlejší rozpočtov...'!J34</f>
        <v>0</v>
      </c>
      <c r="AX98" s="106">
        <f>'0640 - Vedlejší rozpočtov...'!J35</f>
        <v>0</v>
      </c>
      <c r="AY98" s="106">
        <f>'0640 - Vedlejší rozpočtov...'!J36</f>
        <v>0</v>
      </c>
      <c r="AZ98" s="106">
        <f>'0640 - Vedlejší rozpočtov...'!F33</f>
        <v>0</v>
      </c>
      <c r="BA98" s="106">
        <f>'0640 - Vedlejší rozpočtov...'!F34</f>
        <v>0</v>
      </c>
      <c r="BB98" s="106">
        <f>'0640 - Vedlejší rozpočtov...'!F35</f>
        <v>0</v>
      </c>
      <c r="BC98" s="106">
        <f>'0640 - Vedlejší rozpočtov...'!F36</f>
        <v>0</v>
      </c>
      <c r="BD98" s="108">
        <f>'0640 - Vedlejší rozpočtov...'!F37</f>
        <v>0</v>
      </c>
      <c r="BT98" s="104" t="s">
        <v>87</v>
      </c>
      <c r="BV98" s="104" t="s">
        <v>81</v>
      </c>
      <c r="BW98" s="104" t="s">
        <v>98</v>
      </c>
      <c r="BX98" s="104" t="s">
        <v>5</v>
      </c>
      <c r="CL98" s="104" t="s">
        <v>19</v>
      </c>
      <c r="CM98" s="104" t="s">
        <v>87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17B1MN6DP4bIWT8fnCNHL+mTOb+sXLlnKfiJfWubsk2Dn0SCZ+mLeKZiOzO9m5RfBsc0XMKrrfGjzYbHL8jsqA==" saltValue="vWT77nmRrtRCZMur+RISo80V8+8TGOd3gkruMLvsGmd1OBqmzeiZxg4QbbybKn+CSg1tFZMiDdZGGym/GaI+Z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602 - Bytový dům č.p.310...'!C2" display="/"/>
    <hyperlink ref="A96" location="'0604 - Bytový dům č.p.337...'!C2" display="/"/>
    <hyperlink ref="A97" location="'0612 - Elektroinstalace _...'!C2" display="/"/>
    <hyperlink ref="A98" location="'0640 - Vedlejší rozpočtov...'!C2" display="/"/>
  </hyperlinks>
  <pageMargins left="0.39370078740157483" right="0.39370078740157483" top="0.39370078740157483" bottom="0.39370078740157483" header="0" footer="0"/>
  <pageSetup paperSize="9" fitToHeight="10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88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87</v>
      </c>
    </row>
    <row r="4" spans="1:46" s="1" customFormat="1" ht="24.95" customHeight="1">
      <c r="B4" s="21"/>
      <c r="D4" s="113" t="s">
        <v>99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0" t="str">
        <f>'Rekapitulace stavby'!K6</f>
        <v>Revitalizace polyfunkčního bytového domu- ul.Petra Křičky č.p.3106, 3373 - Ostrava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100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101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17" t="s">
        <v>22</v>
      </c>
      <c r="G12" s="35"/>
      <c r="H12" s="35"/>
      <c r="I12" s="118" t="s">
        <v>23</v>
      </c>
      <c r="J12" s="119" t="str">
        <f>'Rekapitulace stavby'!AN8</f>
        <v>6. 3. 2020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25</v>
      </c>
      <c r="E14" s="35"/>
      <c r="F14" s="35"/>
      <c r="G14" s="35"/>
      <c r="H14" s="35"/>
      <c r="I14" s="118" t="s">
        <v>26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28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29</v>
      </c>
      <c r="E17" s="35"/>
      <c r="F17" s="35"/>
      <c r="G17" s="35"/>
      <c r="H17" s="35"/>
      <c r="I17" s="118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31</v>
      </c>
      <c r="E20" s="35"/>
      <c r="F20" s="35"/>
      <c r="G20" s="35"/>
      <c r="H20" s="35"/>
      <c r="I20" s="118" t="s">
        <v>26</v>
      </c>
      <c r="J20" s="117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28</v>
      </c>
      <c r="J21" s="117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36</v>
      </c>
      <c r="E23" s="35"/>
      <c r="F23" s="35"/>
      <c r="G23" s="35"/>
      <c r="H23" s="35"/>
      <c r="I23" s="118" t="s">
        <v>26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">
        <v>37</v>
      </c>
      <c r="F24" s="35"/>
      <c r="G24" s="35"/>
      <c r="H24" s="35"/>
      <c r="I24" s="118" t="s">
        <v>28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38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43</v>
      </c>
      <c r="E33" s="115" t="s">
        <v>44</v>
      </c>
      <c r="F33" s="131">
        <f>ROUND((SUM(BE123:BE215)),  2)</f>
        <v>0</v>
      </c>
      <c r="G33" s="35"/>
      <c r="H33" s="35"/>
      <c r="I33" s="132">
        <v>0.21</v>
      </c>
      <c r="J33" s="131">
        <f>ROUND(((SUM(BE123:BE215))*I33),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45</v>
      </c>
      <c r="F34" s="131">
        <f>ROUND((SUM(BF123:BF215)),  2)</f>
        <v>0</v>
      </c>
      <c r="G34" s="35"/>
      <c r="H34" s="35"/>
      <c r="I34" s="132">
        <v>0.15</v>
      </c>
      <c r="J34" s="131">
        <f>ROUND(((SUM(BF123:BF215))*I34),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ROUND((SUM(BG123:BG215)),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ROUND((SUM(BH123:BH215)),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ROUND((SUM(BI123:BI215)),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Revitalizace polyfunkčního bytového domu- ul.Petra Křičky č.p.3106, 3373 - Ostrava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9" t="str">
        <f>E9</f>
        <v>0602 - Bytový dům č.p.3106 - stavební část - NEuznatelné náklady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Ostrava</v>
      </c>
      <c r="G89" s="37"/>
      <c r="H89" s="37"/>
      <c r="I89" s="118" t="s">
        <v>23</v>
      </c>
      <c r="J89" s="67" t="str">
        <f>IF(J12="","",J12)</f>
        <v>6. 3. 2020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 xml:space="preserve"> </v>
      </c>
      <c r="G91" s="37"/>
      <c r="H91" s="37"/>
      <c r="I91" s="118" t="s">
        <v>31</v>
      </c>
      <c r="J91" s="33" t="str">
        <f>E21</f>
        <v>MS-projekce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118" t="s">
        <v>36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1:31" s="9" customFormat="1" ht="24.95" customHeight="1">
      <c r="B97" s="162"/>
      <c r="C97" s="163"/>
      <c r="D97" s="164" t="s">
        <v>107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108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109</v>
      </c>
      <c r="E99" s="172"/>
      <c r="F99" s="172"/>
      <c r="G99" s="172"/>
      <c r="H99" s="172"/>
      <c r="I99" s="173"/>
      <c r="J99" s="174">
        <f>J136</f>
        <v>0</v>
      </c>
      <c r="K99" s="170"/>
      <c r="L99" s="175"/>
    </row>
    <row r="100" spans="1:31" s="9" customFormat="1" ht="24.95" customHeight="1">
      <c r="B100" s="162"/>
      <c r="C100" s="163"/>
      <c r="D100" s="164" t="s">
        <v>110</v>
      </c>
      <c r="E100" s="165"/>
      <c r="F100" s="165"/>
      <c r="G100" s="165"/>
      <c r="H100" s="165"/>
      <c r="I100" s="166"/>
      <c r="J100" s="167">
        <f>J147</f>
        <v>0</v>
      </c>
      <c r="K100" s="163"/>
      <c r="L100" s="168"/>
    </row>
    <row r="101" spans="1:31" s="10" customFormat="1" ht="19.899999999999999" customHeight="1">
      <c r="B101" s="169"/>
      <c r="C101" s="170"/>
      <c r="D101" s="171" t="s">
        <v>111</v>
      </c>
      <c r="E101" s="172"/>
      <c r="F101" s="172"/>
      <c r="G101" s="172"/>
      <c r="H101" s="172"/>
      <c r="I101" s="173"/>
      <c r="J101" s="174">
        <f>J148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112</v>
      </c>
      <c r="E102" s="172"/>
      <c r="F102" s="172"/>
      <c r="G102" s="172"/>
      <c r="H102" s="172"/>
      <c r="I102" s="173"/>
      <c r="J102" s="174">
        <f>J197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113</v>
      </c>
      <c r="E103" s="172"/>
      <c r="F103" s="172"/>
      <c r="G103" s="172"/>
      <c r="H103" s="172"/>
      <c r="I103" s="173"/>
      <c r="J103" s="174">
        <f>J211</f>
        <v>0</v>
      </c>
      <c r="K103" s="170"/>
      <c r="L103" s="175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114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27" t="str">
        <f>E7</f>
        <v>Revitalizace polyfunkčního bytového domu- ul.Petra Křičky č.p.3106, 3373 - Ostrava</v>
      </c>
      <c r="F113" s="328"/>
      <c r="G113" s="328"/>
      <c r="H113" s="328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100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79" t="str">
        <f>E9</f>
        <v>0602 - Bytový dům č.p.3106 - stavební část - NEuznatelné náklady</v>
      </c>
      <c r="F115" s="329"/>
      <c r="G115" s="329"/>
      <c r="H115" s="329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21</v>
      </c>
      <c r="D117" s="37"/>
      <c r="E117" s="37"/>
      <c r="F117" s="28" t="str">
        <f>F12</f>
        <v>Ostrava</v>
      </c>
      <c r="G117" s="37"/>
      <c r="H117" s="37"/>
      <c r="I117" s="118" t="s">
        <v>23</v>
      </c>
      <c r="J117" s="67" t="str">
        <f>IF(J12="","",J12)</f>
        <v>6. 3. 2020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25</v>
      </c>
      <c r="D119" s="37"/>
      <c r="E119" s="37"/>
      <c r="F119" s="28" t="str">
        <f>E15</f>
        <v xml:space="preserve"> </v>
      </c>
      <c r="G119" s="37"/>
      <c r="H119" s="37"/>
      <c r="I119" s="118" t="s">
        <v>31</v>
      </c>
      <c r="J119" s="33" t="str">
        <f>E21</f>
        <v>MS-projekce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29</v>
      </c>
      <c r="D120" s="37"/>
      <c r="E120" s="37"/>
      <c r="F120" s="28" t="str">
        <f>IF(E18="","",E18)</f>
        <v>Vyplň údaj</v>
      </c>
      <c r="G120" s="37"/>
      <c r="H120" s="37"/>
      <c r="I120" s="118" t="s">
        <v>36</v>
      </c>
      <c r="J120" s="33" t="str">
        <f>E24</f>
        <v>Hořák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76"/>
      <c r="B122" s="177"/>
      <c r="C122" s="178" t="s">
        <v>115</v>
      </c>
      <c r="D122" s="179" t="s">
        <v>64</v>
      </c>
      <c r="E122" s="179" t="s">
        <v>60</v>
      </c>
      <c r="F122" s="179" t="s">
        <v>61</v>
      </c>
      <c r="G122" s="179" t="s">
        <v>116</v>
      </c>
      <c r="H122" s="179" t="s">
        <v>117</v>
      </c>
      <c r="I122" s="180" t="s">
        <v>118</v>
      </c>
      <c r="J122" s="179" t="s">
        <v>104</v>
      </c>
      <c r="K122" s="181" t="s">
        <v>119</v>
      </c>
      <c r="L122" s="182"/>
      <c r="M122" s="76" t="s">
        <v>1</v>
      </c>
      <c r="N122" s="77" t="s">
        <v>43</v>
      </c>
      <c r="O122" s="77" t="s">
        <v>120</v>
      </c>
      <c r="P122" s="77" t="s">
        <v>121</v>
      </c>
      <c r="Q122" s="77" t="s">
        <v>122</v>
      </c>
      <c r="R122" s="77" t="s">
        <v>123</v>
      </c>
      <c r="S122" s="77" t="s">
        <v>124</v>
      </c>
      <c r="T122" s="78" t="s">
        <v>125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22.9" customHeight="1">
      <c r="A123" s="35"/>
      <c r="B123" s="36"/>
      <c r="C123" s="83" t="s">
        <v>126</v>
      </c>
      <c r="D123" s="37"/>
      <c r="E123" s="37"/>
      <c r="F123" s="37"/>
      <c r="G123" s="37"/>
      <c r="H123" s="37"/>
      <c r="I123" s="116"/>
      <c r="J123" s="183">
        <f>BK123</f>
        <v>0</v>
      </c>
      <c r="K123" s="37"/>
      <c r="L123" s="40"/>
      <c r="M123" s="79"/>
      <c r="N123" s="184"/>
      <c r="O123" s="80"/>
      <c r="P123" s="185">
        <f>P124+P147</f>
        <v>0</v>
      </c>
      <c r="Q123" s="80"/>
      <c r="R123" s="185">
        <f>R124+R147</f>
        <v>7.3717279999999992</v>
      </c>
      <c r="S123" s="80"/>
      <c r="T123" s="186">
        <f>T124+T147</f>
        <v>27.771930000000001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78</v>
      </c>
      <c r="AU123" s="18" t="s">
        <v>106</v>
      </c>
      <c r="BK123" s="187">
        <f>BK124+BK147</f>
        <v>0</v>
      </c>
    </row>
    <row r="124" spans="1:65" s="12" customFormat="1" ht="25.9" customHeight="1">
      <c r="B124" s="188"/>
      <c r="C124" s="189"/>
      <c r="D124" s="190" t="s">
        <v>78</v>
      </c>
      <c r="E124" s="191" t="s">
        <v>127</v>
      </c>
      <c r="F124" s="191" t="s">
        <v>128</v>
      </c>
      <c r="G124" s="189"/>
      <c r="H124" s="189"/>
      <c r="I124" s="192"/>
      <c r="J124" s="193">
        <f>BK124</f>
        <v>0</v>
      </c>
      <c r="K124" s="189"/>
      <c r="L124" s="194"/>
      <c r="M124" s="195"/>
      <c r="N124" s="196"/>
      <c r="O124" s="196"/>
      <c r="P124" s="197">
        <f>P125+P136</f>
        <v>0</v>
      </c>
      <c r="Q124" s="196"/>
      <c r="R124" s="197">
        <f>R125+R136</f>
        <v>0</v>
      </c>
      <c r="S124" s="196"/>
      <c r="T124" s="198">
        <f>T125+T136</f>
        <v>2.6415000000000002</v>
      </c>
      <c r="AR124" s="199" t="s">
        <v>87</v>
      </c>
      <c r="AT124" s="200" t="s">
        <v>78</v>
      </c>
      <c r="AU124" s="200" t="s">
        <v>79</v>
      </c>
      <c r="AY124" s="199" t="s">
        <v>129</v>
      </c>
      <c r="BK124" s="201">
        <f>BK125+BK136</f>
        <v>0</v>
      </c>
    </row>
    <row r="125" spans="1:65" s="12" customFormat="1" ht="22.9" customHeight="1">
      <c r="B125" s="188"/>
      <c r="C125" s="189"/>
      <c r="D125" s="190" t="s">
        <v>78</v>
      </c>
      <c r="E125" s="202" t="s">
        <v>130</v>
      </c>
      <c r="F125" s="202" t="s">
        <v>131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SUM(P126:P135)</f>
        <v>0</v>
      </c>
      <c r="Q125" s="196"/>
      <c r="R125" s="197">
        <f>SUM(R126:R135)</f>
        <v>0</v>
      </c>
      <c r="S125" s="196"/>
      <c r="T125" s="198">
        <f>SUM(T126:T135)</f>
        <v>2.6415000000000002</v>
      </c>
      <c r="AR125" s="199" t="s">
        <v>87</v>
      </c>
      <c r="AT125" s="200" t="s">
        <v>78</v>
      </c>
      <c r="AU125" s="200" t="s">
        <v>87</v>
      </c>
      <c r="AY125" s="199" t="s">
        <v>129</v>
      </c>
      <c r="BK125" s="201">
        <f>SUM(BK126:BK135)</f>
        <v>0</v>
      </c>
    </row>
    <row r="126" spans="1:65" s="2" customFormat="1" ht="16.5" customHeight="1">
      <c r="A126" s="35"/>
      <c r="B126" s="36"/>
      <c r="C126" s="204" t="s">
        <v>87</v>
      </c>
      <c r="D126" s="204" t="s">
        <v>132</v>
      </c>
      <c r="E126" s="205" t="s">
        <v>133</v>
      </c>
      <c r="F126" s="206" t="s">
        <v>134</v>
      </c>
      <c r="G126" s="207" t="s">
        <v>135</v>
      </c>
      <c r="H126" s="208">
        <v>67.5</v>
      </c>
      <c r="I126" s="209"/>
      <c r="J126" s="210">
        <f>ROUND(I126*H126,2)</f>
        <v>0</v>
      </c>
      <c r="K126" s="206" t="s">
        <v>136</v>
      </c>
      <c r="L126" s="40"/>
      <c r="M126" s="211" t="s">
        <v>1</v>
      </c>
      <c r="N126" s="212" t="s">
        <v>45</v>
      </c>
      <c r="O126" s="72"/>
      <c r="P126" s="213">
        <f>O126*H126</f>
        <v>0</v>
      </c>
      <c r="Q126" s="213">
        <v>0</v>
      </c>
      <c r="R126" s="213">
        <f>Q126*H126</f>
        <v>0</v>
      </c>
      <c r="S126" s="213">
        <v>3.6999999999999998E-2</v>
      </c>
      <c r="T126" s="214">
        <f>S126*H126</f>
        <v>2.4975000000000001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5" t="s">
        <v>137</v>
      </c>
      <c r="AT126" s="215" t="s">
        <v>132</v>
      </c>
      <c r="AU126" s="215" t="s">
        <v>138</v>
      </c>
      <c r="AY126" s="18" t="s">
        <v>129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8" t="s">
        <v>138</v>
      </c>
      <c r="BK126" s="216">
        <f>ROUND(I126*H126,2)</f>
        <v>0</v>
      </c>
      <c r="BL126" s="18" t="s">
        <v>137</v>
      </c>
      <c r="BM126" s="215" t="s">
        <v>139</v>
      </c>
    </row>
    <row r="127" spans="1:65" s="13" customFormat="1" ht="11.25">
      <c r="B127" s="217"/>
      <c r="C127" s="218"/>
      <c r="D127" s="219" t="s">
        <v>140</v>
      </c>
      <c r="E127" s="220" t="s">
        <v>1</v>
      </c>
      <c r="F127" s="221" t="s">
        <v>141</v>
      </c>
      <c r="G127" s="218"/>
      <c r="H127" s="220" t="s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140</v>
      </c>
      <c r="AU127" s="227" t="s">
        <v>138</v>
      </c>
      <c r="AV127" s="13" t="s">
        <v>87</v>
      </c>
      <c r="AW127" s="13" t="s">
        <v>35</v>
      </c>
      <c r="AX127" s="13" t="s">
        <v>79</v>
      </c>
      <c r="AY127" s="227" t="s">
        <v>129</v>
      </c>
    </row>
    <row r="128" spans="1:65" s="14" customFormat="1" ht="11.25">
      <c r="B128" s="228"/>
      <c r="C128" s="229"/>
      <c r="D128" s="219" t="s">
        <v>140</v>
      </c>
      <c r="E128" s="230" t="s">
        <v>1</v>
      </c>
      <c r="F128" s="231" t="s">
        <v>142</v>
      </c>
      <c r="G128" s="229"/>
      <c r="H128" s="232">
        <v>11.25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140</v>
      </c>
      <c r="AU128" s="238" t="s">
        <v>138</v>
      </c>
      <c r="AV128" s="14" t="s">
        <v>138</v>
      </c>
      <c r="AW128" s="14" t="s">
        <v>35</v>
      </c>
      <c r="AX128" s="14" t="s">
        <v>79</v>
      </c>
      <c r="AY128" s="238" t="s">
        <v>129</v>
      </c>
    </row>
    <row r="129" spans="1:65" s="14" customFormat="1" ht="11.25">
      <c r="B129" s="228"/>
      <c r="C129" s="229"/>
      <c r="D129" s="219" t="s">
        <v>140</v>
      </c>
      <c r="E129" s="230" t="s">
        <v>1</v>
      </c>
      <c r="F129" s="231" t="s">
        <v>143</v>
      </c>
      <c r="G129" s="229"/>
      <c r="H129" s="232">
        <v>56.25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140</v>
      </c>
      <c r="AU129" s="238" t="s">
        <v>138</v>
      </c>
      <c r="AV129" s="14" t="s">
        <v>138</v>
      </c>
      <c r="AW129" s="14" t="s">
        <v>35</v>
      </c>
      <c r="AX129" s="14" t="s">
        <v>79</v>
      </c>
      <c r="AY129" s="238" t="s">
        <v>129</v>
      </c>
    </row>
    <row r="130" spans="1:65" s="15" customFormat="1" ht="11.25">
      <c r="B130" s="239"/>
      <c r="C130" s="240"/>
      <c r="D130" s="219" t="s">
        <v>140</v>
      </c>
      <c r="E130" s="241" t="s">
        <v>1</v>
      </c>
      <c r="F130" s="242" t="s">
        <v>144</v>
      </c>
      <c r="G130" s="240"/>
      <c r="H130" s="243">
        <v>67.5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AT130" s="249" t="s">
        <v>140</v>
      </c>
      <c r="AU130" s="249" t="s">
        <v>138</v>
      </c>
      <c r="AV130" s="15" t="s">
        <v>137</v>
      </c>
      <c r="AW130" s="15" t="s">
        <v>35</v>
      </c>
      <c r="AX130" s="15" t="s">
        <v>87</v>
      </c>
      <c r="AY130" s="249" t="s">
        <v>129</v>
      </c>
    </row>
    <row r="131" spans="1:65" s="2" customFormat="1" ht="16.5" customHeight="1">
      <c r="A131" s="35"/>
      <c r="B131" s="36"/>
      <c r="C131" s="204" t="s">
        <v>138</v>
      </c>
      <c r="D131" s="204" t="s">
        <v>132</v>
      </c>
      <c r="E131" s="205" t="s">
        <v>145</v>
      </c>
      <c r="F131" s="206" t="s">
        <v>146</v>
      </c>
      <c r="G131" s="207" t="s">
        <v>147</v>
      </c>
      <c r="H131" s="208">
        <v>144</v>
      </c>
      <c r="I131" s="209"/>
      <c r="J131" s="210">
        <f>ROUND(I131*H131,2)</f>
        <v>0</v>
      </c>
      <c r="K131" s="206" t="s">
        <v>136</v>
      </c>
      <c r="L131" s="40"/>
      <c r="M131" s="211" t="s">
        <v>1</v>
      </c>
      <c r="N131" s="212" t="s">
        <v>45</v>
      </c>
      <c r="O131" s="72"/>
      <c r="P131" s="213">
        <f>O131*H131</f>
        <v>0</v>
      </c>
      <c r="Q131" s="213">
        <v>0</v>
      </c>
      <c r="R131" s="213">
        <f>Q131*H131</f>
        <v>0</v>
      </c>
      <c r="S131" s="213">
        <v>1E-3</v>
      </c>
      <c r="T131" s="214">
        <f>S131*H131</f>
        <v>0.14400000000000002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5" t="s">
        <v>137</v>
      </c>
      <c r="AT131" s="215" t="s">
        <v>132</v>
      </c>
      <c r="AU131" s="215" t="s">
        <v>138</v>
      </c>
      <c r="AY131" s="18" t="s">
        <v>129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138</v>
      </c>
      <c r="BK131" s="216">
        <f>ROUND(I131*H131,2)</f>
        <v>0</v>
      </c>
      <c r="BL131" s="18" t="s">
        <v>137</v>
      </c>
      <c r="BM131" s="215" t="s">
        <v>148</v>
      </c>
    </row>
    <row r="132" spans="1:65" s="13" customFormat="1" ht="11.25">
      <c r="B132" s="217"/>
      <c r="C132" s="218"/>
      <c r="D132" s="219" t="s">
        <v>140</v>
      </c>
      <c r="E132" s="220" t="s">
        <v>1</v>
      </c>
      <c r="F132" s="221" t="s">
        <v>149</v>
      </c>
      <c r="G132" s="218"/>
      <c r="H132" s="220" t="s">
        <v>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138</v>
      </c>
      <c r="AV132" s="13" t="s">
        <v>87</v>
      </c>
      <c r="AW132" s="13" t="s">
        <v>35</v>
      </c>
      <c r="AX132" s="13" t="s">
        <v>79</v>
      </c>
      <c r="AY132" s="227" t="s">
        <v>129</v>
      </c>
    </row>
    <row r="133" spans="1:65" s="14" customFormat="1" ht="11.25">
      <c r="B133" s="228"/>
      <c r="C133" s="229"/>
      <c r="D133" s="219" t="s">
        <v>140</v>
      </c>
      <c r="E133" s="230" t="s">
        <v>1</v>
      </c>
      <c r="F133" s="231" t="s">
        <v>150</v>
      </c>
      <c r="G133" s="229"/>
      <c r="H133" s="232">
        <v>24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140</v>
      </c>
      <c r="AU133" s="238" t="s">
        <v>138</v>
      </c>
      <c r="AV133" s="14" t="s">
        <v>138</v>
      </c>
      <c r="AW133" s="14" t="s">
        <v>35</v>
      </c>
      <c r="AX133" s="14" t="s">
        <v>79</v>
      </c>
      <c r="AY133" s="238" t="s">
        <v>129</v>
      </c>
    </row>
    <row r="134" spans="1:65" s="14" customFormat="1" ht="11.25">
      <c r="B134" s="228"/>
      <c r="C134" s="229"/>
      <c r="D134" s="219" t="s">
        <v>140</v>
      </c>
      <c r="E134" s="230" t="s">
        <v>1</v>
      </c>
      <c r="F134" s="231" t="s">
        <v>151</v>
      </c>
      <c r="G134" s="229"/>
      <c r="H134" s="232">
        <v>120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140</v>
      </c>
      <c r="AU134" s="238" t="s">
        <v>138</v>
      </c>
      <c r="AV134" s="14" t="s">
        <v>138</v>
      </c>
      <c r="AW134" s="14" t="s">
        <v>35</v>
      </c>
      <c r="AX134" s="14" t="s">
        <v>79</v>
      </c>
      <c r="AY134" s="238" t="s">
        <v>129</v>
      </c>
    </row>
    <row r="135" spans="1:65" s="15" customFormat="1" ht="11.25">
      <c r="B135" s="239"/>
      <c r="C135" s="240"/>
      <c r="D135" s="219" t="s">
        <v>140</v>
      </c>
      <c r="E135" s="241" t="s">
        <v>1</v>
      </c>
      <c r="F135" s="242" t="s">
        <v>144</v>
      </c>
      <c r="G135" s="240"/>
      <c r="H135" s="243">
        <v>144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AT135" s="249" t="s">
        <v>140</v>
      </c>
      <c r="AU135" s="249" t="s">
        <v>138</v>
      </c>
      <c r="AV135" s="15" t="s">
        <v>137</v>
      </c>
      <c r="AW135" s="15" t="s">
        <v>35</v>
      </c>
      <c r="AX135" s="15" t="s">
        <v>87</v>
      </c>
      <c r="AY135" s="249" t="s">
        <v>129</v>
      </c>
    </row>
    <row r="136" spans="1:65" s="12" customFormat="1" ht="22.9" customHeight="1">
      <c r="B136" s="188"/>
      <c r="C136" s="189"/>
      <c r="D136" s="190" t="s">
        <v>78</v>
      </c>
      <c r="E136" s="202" t="s">
        <v>152</v>
      </c>
      <c r="F136" s="202" t="s">
        <v>153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SUM(P137:P146)</f>
        <v>0</v>
      </c>
      <c r="Q136" s="196"/>
      <c r="R136" s="197">
        <f>SUM(R137:R146)</f>
        <v>0</v>
      </c>
      <c r="S136" s="196"/>
      <c r="T136" s="198">
        <f>SUM(T137:T146)</f>
        <v>0</v>
      </c>
      <c r="AR136" s="199" t="s">
        <v>87</v>
      </c>
      <c r="AT136" s="200" t="s">
        <v>78</v>
      </c>
      <c r="AU136" s="200" t="s">
        <v>87</v>
      </c>
      <c r="AY136" s="199" t="s">
        <v>129</v>
      </c>
      <c r="BK136" s="201">
        <f>SUM(BK137:BK146)</f>
        <v>0</v>
      </c>
    </row>
    <row r="137" spans="1:65" s="2" customFormat="1" ht="16.5" customHeight="1">
      <c r="A137" s="35"/>
      <c r="B137" s="36"/>
      <c r="C137" s="204" t="s">
        <v>154</v>
      </c>
      <c r="D137" s="204" t="s">
        <v>132</v>
      </c>
      <c r="E137" s="205" t="s">
        <v>155</v>
      </c>
      <c r="F137" s="206" t="s">
        <v>156</v>
      </c>
      <c r="G137" s="207" t="s">
        <v>157</v>
      </c>
      <c r="H137" s="208">
        <v>27.771999999999998</v>
      </c>
      <c r="I137" s="209"/>
      <c r="J137" s="210">
        <f>ROUND(I137*H137,2)</f>
        <v>0</v>
      </c>
      <c r="K137" s="206" t="s">
        <v>136</v>
      </c>
      <c r="L137" s="40"/>
      <c r="M137" s="211" t="s">
        <v>1</v>
      </c>
      <c r="N137" s="212" t="s">
        <v>45</v>
      </c>
      <c r="O137" s="72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5" t="s">
        <v>137</v>
      </c>
      <c r="AT137" s="215" t="s">
        <v>132</v>
      </c>
      <c r="AU137" s="215" t="s">
        <v>138</v>
      </c>
      <c r="AY137" s="18" t="s">
        <v>129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8" t="s">
        <v>138</v>
      </c>
      <c r="BK137" s="216">
        <f>ROUND(I137*H137,2)</f>
        <v>0</v>
      </c>
      <c r="BL137" s="18" t="s">
        <v>137</v>
      </c>
      <c r="BM137" s="215" t="s">
        <v>158</v>
      </c>
    </row>
    <row r="138" spans="1:65" s="2" customFormat="1" ht="16.5" customHeight="1">
      <c r="A138" s="35"/>
      <c r="B138" s="36"/>
      <c r="C138" s="204" t="s">
        <v>137</v>
      </c>
      <c r="D138" s="204" t="s">
        <v>132</v>
      </c>
      <c r="E138" s="205" t="s">
        <v>159</v>
      </c>
      <c r="F138" s="206" t="s">
        <v>160</v>
      </c>
      <c r="G138" s="207" t="s">
        <v>157</v>
      </c>
      <c r="H138" s="208">
        <v>27.771999999999998</v>
      </c>
      <c r="I138" s="209"/>
      <c r="J138" s="210">
        <f>ROUND(I138*H138,2)</f>
        <v>0</v>
      </c>
      <c r="K138" s="206" t="s">
        <v>136</v>
      </c>
      <c r="L138" s="40"/>
      <c r="M138" s="211" t="s">
        <v>1</v>
      </c>
      <c r="N138" s="212" t="s">
        <v>45</v>
      </c>
      <c r="O138" s="7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5" t="s">
        <v>137</v>
      </c>
      <c r="AT138" s="215" t="s">
        <v>132</v>
      </c>
      <c r="AU138" s="215" t="s">
        <v>138</v>
      </c>
      <c r="AY138" s="18" t="s">
        <v>129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8" t="s">
        <v>138</v>
      </c>
      <c r="BK138" s="216">
        <f>ROUND(I138*H138,2)</f>
        <v>0</v>
      </c>
      <c r="BL138" s="18" t="s">
        <v>137</v>
      </c>
      <c r="BM138" s="215" t="s">
        <v>161</v>
      </c>
    </row>
    <row r="139" spans="1:65" s="2" customFormat="1" ht="16.5" customHeight="1">
      <c r="A139" s="35"/>
      <c r="B139" s="36"/>
      <c r="C139" s="204" t="s">
        <v>162</v>
      </c>
      <c r="D139" s="204" t="s">
        <v>132</v>
      </c>
      <c r="E139" s="205" t="s">
        <v>163</v>
      </c>
      <c r="F139" s="206" t="s">
        <v>164</v>
      </c>
      <c r="G139" s="207" t="s">
        <v>157</v>
      </c>
      <c r="H139" s="208">
        <v>249.94800000000001</v>
      </c>
      <c r="I139" s="209"/>
      <c r="J139" s="210">
        <f>ROUND(I139*H139,2)</f>
        <v>0</v>
      </c>
      <c r="K139" s="206" t="s">
        <v>136</v>
      </c>
      <c r="L139" s="40"/>
      <c r="M139" s="211" t="s">
        <v>1</v>
      </c>
      <c r="N139" s="212" t="s">
        <v>45</v>
      </c>
      <c r="O139" s="72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5" t="s">
        <v>137</v>
      </c>
      <c r="AT139" s="215" t="s">
        <v>132</v>
      </c>
      <c r="AU139" s="215" t="s">
        <v>138</v>
      </c>
      <c r="AY139" s="18" t="s">
        <v>129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8" t="s">
        <v>138</v>
      </c>
      <c r="BK139" s="216">
        <f>ROUND(I139*H139,2)</f>
        <v>0</v>
      </c>
      <c r="BL139" s="18" t="s">
        <v>137</v>
      </c>
      <c r="BM139" s="215" t="s">
        <v>165</v>
      </c>
    </row>
    <row r="140" spans="1:65" s="14" customFormat="1" ht="11.25">
      <c r="B140" s="228"/>
      <c r="C140" s="229"/>
      <c r="D140" s="219" t="s">
        <v>140</v>
      </c>
      <c r="E140" s="229"/>
      <c r="F140" s="231" t="s">
        <v>166</v>
      </c>
      <c r="G140" s="229"/>
      <c r="H140" s="232">
        <v>249.94800000000001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140</v>
      </c>
      <c r="AU140" s="238" t="s">
        <v>138</v>
      </c>
      <c r="AV140" s="14" t="s">
        <v>138</v>
      </c>
      <c r="AW140" s="14" t="s">
        <v>4</v>
      </c>
      <c r="AX140" s="14" t="s">
        <v>87</v>
      </c>
      <c r="AY140" s="238" t="s">
        <v>129</v>
      </c>
    </row>
    <row r="141" spans="1:65" s="2" customFormat="1" ht="16.5" customHeight="1">
      <c r="A141" s="35"/>
      <c r="B141" s="36"/>
      <c r="C141" s="204" t="s">
        <v>167</v>
      </c>
      <c r="D141" s="204" t="s">
        <v>132</v>
      </c>
      <c r="E141" s="205" t="s">
        <v>168</v>
      </c>
      <c r="F141" s="206" t="s">
        <v>169</v>
      </c>
      <c r="G141" s="207" t="s">
        <v>157</v>
      </c>
      <c r="H141" s="208">
        <v>81.638000000000005</v>
      </c>
      <c r="I141" s="209"/>
      <c r="J141" s="210">
        <f>ROUND(I141*H141,2)</f>
        <v>0</v>
      </c>
      <c r="K141" s="206" t="s">
        <v>136</v>
      </c>
      <c r="L141" s="40"/>
      <c r="M141" s="211" t="s">
        <v>1</v>
      </c>
      <c r="N141" s="212" t="s">
        <v>45</v>
      </c>
      <c r="O141" s="7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5" t="s">
        <v>137</v>
      </c>
      <c r="AT141" s="215" t="s">
        <v>132</v>
      </c>
      <c r="AU141" s="215" t="s">
        <v>138</v>
      </c>
      <c r="AY141" s="18" t="s">
        <v>129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138</v>
      </c>
      <c r="BK141" s="216">
        <f>ROUND(I141*H141,2)</f>
        <v>0</v>
      </c>
      <c r="BL141" s="18" t="s">
        <v>137</v>
      </c>
      <c r="BM141" s="215" t="s">
        <v>170</v>
      </c>
    </row>
    <row r="142" spans="1:65" s="13" customFormat="1" ht="11.25">
      <c r="B142" s="217"/>
      <c r="C142" s="218"/>
      <c r="D142" s="219" t="s">
        <v>140</v>
      </c>
      <c r="E142" s="220" t="s">
        <v>1</v>
      </c>
      <c r="F142" s="221" t="s">
        <v>171</v>
      </c>
      <c r="G142" s="218"/>
      <c r="H142" s="220" t="s">
        <v>1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140</v>
      </c>
      <c r="AU142" s="227" t="s">
        <v>138</v>
      </c>
      <c r="AV142" s="13" t="s">
        <v>87</v>
      </c>
      <c r="AW142" s="13" t="s">
        <v>35</v>
      </c>
      <c r="AX142" s="13" t="s">
        <v>79</v>
      </c>
      <c r="AY142" s="227" t="s">
        <v>129</v>
      </c>
    </row>
    <row r="143" spans="1:65" s="14" customFormat="1" ht="11.25">
      <c r="B143" s="228"/>
      <c r="C143" s="229"/>
      <c r="D143" s="219" t="s">
        <v>140</v>
      </c>
      <c r="E143" s="230" t="s">
        <v>1</v>
      </c>
      <c r="F143" s="231" t="s">
        <v>172</v>
      </c>
      <c r="G143" s="229"/>
      <c r="H143" s="232">
        <v>22.901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140</v>
      </c>
      <c r="AU143" s="238" t="s">
        <v>138</v>
      </c>
      <c r="AV143" s="14" t="s">
        <v>138</v>
      </c>
      <c r="AW143" s="14" t="s">
        <v>35</v>
      </c>
      <c r="AX143" s="14" t="s">
        <v>79</v>
      </c>
      <c r="AY143" s="238" t="s">
        <v>129</v>
      </c>
    </row>
    <row r="144" spans="1:65" s="14" customFormat="1" ht="11.25">
      <c r="B144" s="228"/>
      <c r="C144" s="229"/>
      <c r="D144" s="219" t="s">
        <v>140</v>
      </c>
      <c r="E144" s="230" t="s">
        <v>1</v>
      </c>
      <c r="F144" s="231" t="s">
        <v>173</v>
      </c>
      <c r="G144" s="229"/>
      <c r="H144" s="232">
        <v>58.737000000000002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140</v>
      </c>
      <c r="AU144" s="238" t="s">
        <v>138</v>
      </c>
      <c r="AV144" s="14" t="s">
        <v>138</v>
      </c>
      <c r="AW144" s="14" t="s">
        <v>35</v>
      </c>
      <c r="AX144" s="14" t="s">
        <v>79</v>
      </c>
      <c r="AY144" s="238" t="s">
        <v>129</v>
      </c>
    </row>
    <row r="145" spans="1:65" s="15" customFormat="1" ht="11.25">
      <c r="B145" s="239"/>
      <c r="C145" s="240"/>
      <c r="D145" s="219" t="s">
        <v>140</v>
      </c>
      <c r="E145" s="241" t="s">
        <v>1</v>
      </c>
      <c r="F145" s="242" t="s">
        <v>144</v>
      </c>
      <c r="G145" s="240"/>
      <c r="H145" s="243">
        <v>81.638000000000005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140</v>
      </c>
      <c r="AU145" s="249" t="s">
        <v>138</v>
      </c>
      <c r="AV145" s="15" t="s">
        <v>137</v>
      </c>
      <c r="AW145" s="15" t="s">
        <v>35</v>
      </c>
      <c r="AX145" s="15" t="s">
        <v>87</v>
      </c>
      <c r="AY145" s="249" t="s">
        <v>129</v>
      </c>
    </row>
    <row r="146" spans="1:65" s="2" customFormat="1" ht="16.5" customHeight="1">
      <c r="A146" s="35"/>
      <c r="B146" s="36"/>
      <c r="C146" s="204" t="s">
        <v>174</v>
      </c>
      <c r="D146" s="204" t="s">
        <v>132</v>
      </c>
      <c r="E146" s="205" t="s">
        <v>175</v>
      </c>
      <c r="F146" s="206" t="s">
        <v>176</v>
      </c>
      <c r="G146" s="207" t="s">
        <v>157</v>
      </c>
      <c r="H146" s="208">
        <v>4.8710000000000004</v>
      </c>
      <c r="I146" s="209"/>
      <c r="J146" s="210">
        <f>ROUND(I146*H146,2)</f>
        <v>0</v>
      </c>
      <c r="K146" s="206" t="s">
        <v>136</v>
      </c>
      <c r="L146" s="40"/>
      <c r="M146" s="211" t="s">
        <v>1</v>
      </c>
      <c r="N146" s="212" t="s">
        <v>45</v>
      </c>
      <c r="O146" s="72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5" t="s">
        <v>137</v>
      </c>
      <c r="AT146" s="215" t="s">
        <v>132</v>
      </c>
      <c r="AU146" s="215" t="s">
        <v>138</v>
      </c>
      <c r="AY146" s="18" t="s">
        <v>129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138</v>
      </c>
      <c r="BK146" s="216">
        <f>ROUND(I146*H146,2)</f>
        <v>0</v>
      </c>
      <c r="BL146" s="18" t="s">
        <v>137</v>
      </c>
      <c r="BM146" s="215" t="s">
        <v>177</v>
      </c>
    </row>
    <row r="147" spans="1:65" s="12" customFormat="1" ht="25.9" customHeight="1">
      <c r="B147" s="188"/>
      <c r="C147" s="189"/>
      <c r="D147" s="190" t="s">
        <v>78</v>
      </c>
      <c r="E147" s="191" t="s">
        <v>178</v>
      </c>
      <c r="F147" s="191" t="s">
        <v>179</v>
      </c>
      <c r="G147" s="189"/>
      <c r="H147" s="189"/>
      <c r="I147" s="192"/>
      <c r="J147" s="193">
        <f>BK147</f>
        <v>0</v>
      </c>
      <c r="K147" s="189"/>
      <c r="L147" s="194"/>
      <c r="M147" s="195"/>
      <c r="N147" s="196"/>
      <c r="O147" s="196"/>
      <c r="P147" s="197">
        <f>P148+P197+P211</f>
        <v>0</v>
      </c>
      <c r="Q147" s="196"/>
      <c r="R147" s="197">
        <f>R148+R197+R211</f>
        <v>7.3717279999999992</v>
      </c>
      <c r="S147" s="196"/>
      <c r="T147" s="198">
        <f>T148+T197+T211</f>
        <v>25.13043</v>
      </c>
      <c r="AR147" s="199" t="s">
        <v>138</v>
      </c>
      <c r="AT147" s="200" t="s">
        <v>78</v>
      </c>
      <c r="AU147" s="200" t="s">
        <v>79</v>
      </c>
      <c r="AY147" s="199" t="s">
        <v>129</v>
      </c>
      <c r="BK147" s="201">
        <f>BK148+BK197+BK211</f>
        <v>0</v>
      </c>
    </row>
    <row r="148" spans="1:65" s="12" customFormat="1" ht="22.9" customHeight="1">
      <c r="B148" s="188"/>
      <c r="C148" s="189"/>
      <c r="D148" s="190" t="s">
        <v>78</v>
      </c>
      <c r="E148" s="202" t="s">
        <v>180</v>
      </c>
      <c r="F148" s="202" t="s">
        <v>181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SUM(P149:P196)</f>
        <v>0</v>
      </c>
      <c r="Q148" s="196"/>
      <c r="R148" s="197">
        <f>SUM(R149:R196)</f>
        <v>6.6076099999999993</v>
      </c>
      <c r="S148" s="196"/>
      <c r="T148" s="198">
        <f>SUM(T149:T196)</f>
        <v>20.259630000000001</v>
      </c>
      <c r="AR148" s="199" t="s">
        <v>138</v>
      </c>
      <c r="AT148" s="200" t="s">
        <v>78</v>
      </c>
      <c r="AU148" s="200" t="s">
        <v>87</v>
      </c>
      <c r="AY148" s="199" t="s">
        <v>129</v>
      </c>
      <c r="BK148" s="201">
        <f>SUM(BK149:BK196)</f>
        <v>0</v>
      </c>
    </row>
    <row r="149" spans="1:65" s="2" customFormat="1" ht="16.5" customHeight="1">
      <c r="A149" s="35"/>
      <c r="B149" s="36"/>
      <c r="C149" s="204" t="s">
        <v>182</v>
      </c>
      <c r="D149" s="204" t="s">
        <v>132</v>
      </c>
      <c r="E149" s="205" t="s">
        <v>183</v>
      </c>
      <c r="F149" s="206" t="s">
        <v>184</v>
      </c>
      <c r="G149" s="207" t="s">
        <v>185</v>
      </c>
      <c r="H149" s="208">
        <v>21.524999999999999</v>
      </c>
      <c r="I149" s="209"/>
      <c r="J149" s="210">
        <f>ROUND(I149*H149,2)</f>
        <v>0</v>
      </c>
      <c r="K149" s="206" t="s">
        <v>136</v>
      </c>
      <c r="L149" s="40"/>
      <c r="M149" s="211" t="s">
        <v>1</v>
      </c>
      <c r="N149" s="212" t="s">
        <v>45</v>
      </c>
      <c r="O149" s="72"/>
      <c r="P149" s="213">
        <f>O149*H149</f>
        <v>0</v>
      </c>
      <c r="Q149" s="213">
        <v>0</v>
      </c>
      <c r="R149" s="213">
        <f>Q149*H149</f>
        <v>0</v>
      </c>
      <c r="S149" s="213">
        <v>1.7999999999999999E-2</v>
      </c>
      <c r="T149" s="214">
        <f>S149*H149</f>
        <v>0.38744999999999996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5" t="s">
        <v>186</v>
      </c>
      <c r="AT149" s="215" t="s">
        <v>132</v>
      </c>
      <c r="AU149" s="215" t="s">
        <v>138</v>
      </c>
      <c r="AY149" s="18" t="s">
        <v>129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138</v>
      </c>
      <c r="BK149" s="216">
        <f>ROUND(I149*H149,2)</f>
        <v>0</v>
      </c>
      <c r="BL149" s="18" t="s">
        <v>186</v>
      </c>
      <c r="BM149" s="215" t="s">
        <v>187</v>
      </c>
    </row>
    <row r="150" spans="1:65" s="13" customFormat="1" ht="11.25">
      <c r="B150" s="217"/>
      <c r="C150" s="218"/>
      <c r="D150" s="219" t="s">
        <v>140</v>
      </c>
      <c r="E150" s="220" t="s">
        <v>1</v>
      </c>
      <c r="F150" s="221" t="s">
        <v>188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138</v>
      </c>
      <c r="AV150" s="13" t="s">
        <v>87</v>
      </c>
      <c r="AW150" s="13" t="s">
        <v>35</v>
      </c>
      <c r="AX150" s="13" t="s">
        <v>79</v>
      </c>
      <c r="AY150" s="227" t="s">
        <v>129</v>
      </c>
    </row>
    <row r="151" spans="1:65" s="14" customFormat="1" ht="11.25">
      <c r="B151" s="228"/>
      <c r="C151" s="229"/>
      <c r="D151" s="219" t="s">
        <v>140</v>
      </c>
      <c r="E151" s="230" t="s">
        <v>1</v>
      </c>
      <c r="F151" s="231" t="s">
        <v>189</v>
      </c>
      <c r="G151" s="229"/>
      <c r="H151" s="232">
        <v>21.524999999999999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140</v>
      </c>
      <c r="AU151" s="238" t="s">
        <v>138</v>
      </c>
      <c r="AV151" s="14" t="s">
        <v>138</v>
      </c>
      <c r="AW151" s="14" t="s">
        <v>35</v>
      </c>
      <c r="AX151" s="14" t="s">
        <v>87</v>
      </c>
      <c r="AY151" s="238" t="s">
        <v>129</v>
      </c>
    </row>
    <row r="152" spans="1:65" s="2" customFormat="1" ht="16.5" customHeight="1">
      <c r="A152" s="35"/>
      <c r="B152" s="36"/>
      <c r="C152" s="204" t="s">
        <v>130</v>
      </c>
      <c r="D152" s="204" t="s">
        <v>132</v>
      </c>
      <c r="E152" s="205" t="s">
        <v>190</v>
      </c>
      <c r="F152" s="206" t="s">
        <v>191</v>
      </c>
      <c r="G152" s="207" t="s">
        <v>147</v>
      </c>
      <c r="H152" s="208">
        <v>36</v>
      </c>
      <c r="I152" s="209"/>
      <c r="J152" s="210">
        <f>ROUND(I152*H152,2)</f>
        <v>0</v>
      </c>
      <c r="K152" s="206" t="s">
        <v>1</v>
      </c>
      <c r="L152" s="40"/>
      <c r="M152" s="211" t="s">
        <v>1</v>
      </c>
      <c r="N152" s="212" t="s">
        <v>45</v>
      </c>
      <c r="O152" s="72"/>
      <c r="P152" s="213">
        <f>O152*H152</f>
        <v>0</v>
      </c>
      <c r="Q152" s="213">
        <v>7.7660000000000007E-2</v>
      </c>
      <c r="R152" s="213">
        <f>Q152*H152</f>
        <v>2.7957600000000005</v>
      </c>
      <c r="S152" s="213">
        <v>0</v>
      </c>
      <c r="T152" s="21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5" t="s">
        <v>186</v>
      </c>
      <c r="AT152" s="215" t="s">
        <v>132</v>
      </c>
      <c r="AU152" s="215" t="s">
        <v>138</v>
      </c>
      <c r="AY152" s="18" t="s">
        <v>129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138</v>
      </c>
      <c r="BK152" s="216">
        <f>ROUND(I152*H152,2)</f>
        <v>0</v>
      </c>
      <c r="BL152" s="18" t="s">
        <v>186</v>
      </c>
      <c r="BM152" s="215" t="s">
        <v>192</v>
      </c>
    </row>
    <row r="153" spans="1:65" s="13" customFormat="1" ht="11.25">
      <c r="B153" s="217"/>
      <c r="C153" s="218"/>
      <c r="D153" s="219" t="s">
        <v>140</v>
      </c>
      <c r="E153" s="220" t="s">
        <v>1</v>
      </c>
      <c r="F153" s="221" t="s">
        <v>193</v>
      </c>
      <c r="G153" s="218"/>
      <c r="H153" s="220" t="s">
        <v>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140</v>
      </c>
      <c r="AU153" s="227" t="s">
        <v>138</v>
      </c>
      <c r="AV153" s="13" t="s">
        <v>87</v>
      </c>
      <c r="AW153" s="13" t="s">
        <v>35</v>
      </c>
      <c r="AX153" s="13" t="s">
        <v>79</v>
      </c>
      <c r="AY153" s="227" t="s">
        <v>129</v>
      </c>
    </row>
    <row r="154" spans="1:65" s="14" customFormat="1" ht="11.25">
      <c r="B154" s="228"/>
      <c r="C154" s="229"/>
      <c r="D154" s="219" t="s">
        <v>140</v>
      </c>
      <c r="E154" s="230" t="s">
        <v>1</v>
      </c>
      <c r="F154" s="231" t="s">
        <v>194</v>
      </c>
      <c r="G154" s="229"/>
      <c r="H154" s="232">
        <v>36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140</v>
      </c>
      <c r="AU154" s="238" t="s">
        <v>138</v>
      </c>
      <c r="AV154" s="14" t="s">
        <v>138</v>
      </c>
      <c r="AW154" s="14" t="s">
        <v>35</v>
      </c>
      <c r="AX154" s="14" t="s">
        <v>87</v>
      </c>
      <c r="AY154" s="238" t="s">
        <v>129</v>
      </c>
    </row>
    <row r="155" spans="1:65" s="2" customFormat="1" ht="16.5" customHeight="1">
      <c r="A155" s="35"/>
      <c r="B155" s="36"/>
      <c r="C155" s="204" t="s">
        <v>195</v>
      </c>
      <c r="D155" s="204" t="s">
        <v>132</v>
      </c>
      <c r="E155" s="205" t="s">
        <v>196</v>
      </c>
      <c r="F155" s="206" t="s">
        <v>197</v>
      </c>
      <c r="G155" s="207" t="s">
        <v>147</v>
      </c>
      <c r="H155" s="208">
        <v>36</v>
      </c>
      <c r="I155" s="209"/>
      <c r="J155" s="210">
        <f>ROUND(I155*H155,2)</f>
        <v>0</v>
      </c>
      <c r="K155" s="206" t="s">
        <v>1</v>
      </c>
      <c r="L155" s="40"/>
      <c r="M155" s="211" t="s">
        <v>1</v>
      </c>
      <c r="N155" s="212" t="s">
        <v>45</v>
      </c>
      <c r="O155" s="72"/>
      <c r="P155" s="213">
        <f>O155*H155</f>
        <v>0</v>
      </c>
      <c r="Q155" s="213">
        <v>5.126E-2</v>
      </c>
      <c r="R155" s="213">
        <f>Q155*H155</f>
        <v>1.8453599999999999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186</v>
      </c>
      <c r="AT155" s="215" t="s">
        <v>132</v>
      </c>
      <c r="AU155" s="215" t="s">
        <v>138</v>
      </c>
      <c r="AY155" s="18" t="s">
        <v>129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138</v>
      </c>
      <c r="BK155" s="216">
        <f>ROUND(I155*H155,2)</f>
        <v>0</v>
      </c>
      <c r="BL155" s="18" t="s">
        <v>186</v>
      </c>
      <c r="BM155" s="215" t="s">
        <v>198</v>
      </c>
    </row>
    <row r="156" spans="1:65" s="13" customFormat="1" ht="11.25">
      <c r="B156" s="217"/>
      <c r="C156" s="218"/>
      <c r="D156" s="219" t="s">
        <v>140</v>
      </c>
      <c r="E156" s="220" t="s">
        <v>1</v>
      </c>
      <c r="F156" s="221" t="s">
        <v>193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140</v>
      </c>
      <c r="AU156" s="227" t="s">
        <v>138</v>
      </c>
      <c r="AV156" s="13" t="s">
        <v>87</v>
      </c>
      <c r="AW156" s="13" t="s">
        <v>35</v>
      </c>
      <c r="AX156" s="13" t="s">
        <v>79</v>
      </c>
      <c r="AY156" s="227" t="s">
        <v>129</v>
      </c>
    </row>
    <row r="157" spans="1:65" s="14" customFormat="1" ht="11.25">
      <c r="B157" s="228"/>
      <c r="C157" s="229"/>
      <c r="D157" s="219" t="s">
        <v>140</v>
      </c>
      <c r="E157" s="230" t="s">
        <v>1</v>
      </c>
      <c r="F157" s="231" t="s">
        <v>199</v>
      </c>
      <c r="G157" s="229"/>
      <c r="H157" s="232">
        <v>36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140</v>
      </c>
      <c r="AU157" s="238" t="s">
        <v>138</v>
      </c>
      <c r="AV157" s="14" t="s">
        <v>138</v>
      </c>
      <c r="AW157" s="14" t="s">
        <v>35</v>
      </c>
      <c r="AX157" s="14" t="s">
        <v>87</v>
      </c>
      <c r="AY157" s="238" t="s">
        <v>129</v>
      </c>
    </row>
    <row r="158" spans="1:65" s="2" customFormat="1" ht="21.75" customHeight="1">
      <c r="A158" s="35"/>
      <c r="B158" s="36"/>
      <c r="C158" s="204" t="s">
        <v>200</v>
      </c>
      <c r="D158" s="204" t="s">
        <v>132</v>
      </c>
      <c r="E158" s="205" t="s">
        <v>201</v>
      </c>
      <c r="F158" s="206" t="s">
        <v>202</v>
      </c>
      <c r="G158" s="207" t="s">
        <v>147</v>
      </c>
      <c r="H158" s="208">
        <v>3</v>
      </c>
      <c r="I158" s="209"/>
      <c r="J158" s="210">
        <f>ROUND(I158*H158,2)</f>
        <v>0</v>
      </c>
      <c r="K158" s="206" t="s">
        <v>1</v>
      </c>
      <c r="L158" s="40"/>
      <c r="M158" s="211" t="s">
        <v>1</v>
      </c>
      <c r="N158" s="212" t="s">
        <v>45</v>
      </c>
      <c r="O158" s="72"/>
      <c r="P158" s="213">
        <f>O158*H158</f>
        <v>0</v>
      </c>
      <c r="Q158" s="213">
        <v>0.35</v>
      </c>
      <c r="R158" s="213">
        <f>Q158*H158</f>
        <v>1.0499999999999998</v>
      </c>
      <c r="S158" s="213">
        <v>0</v>
      </c>
      <c r="T158" s="21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5" t="s">
        <v>186</v>
      </c>
      <c r="AT158" s="215" t="s">
        <v>132</v>
      </c>
      <c r="AU158" s="215" t="s">
        <v>138</v>
      </c>
      <c r="AY158" s="18" t="s">
        <v>129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8" t="s">
        <v>138</v>
      </c>
      <c r="BK158" s="216">
        <f>ROUND(I158*H158,2)</f>
        <v>0</v>
      </c>
      <c r="BL158" s="18" t="s">
        <v>186</v>
      </c>
      <c r="BM158" s="215" t="s">
        <v>203</v>
      </c>
    </row>
    <row r="159" spans="1:65" s="13" customFormat="1" ht="11.25">
      <c r="B159" s="217"/>
      <c r="C159" s="218"/>
      <c r="D159" s="219" t="s">
        <v>140</v>
      </c>
      <c r="E159" s="220" t="s">
        <v>1</v>
      </c>
      <c r="F159" s="221" t="s">
        <v>193</v>
      </c>
      <c r="G159" s="218"/>
      <c r="H159" s="220" t="s">
        <v>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138</v>
      </c>
      <c r="AV159" s="13" t="s">
        <v>87</v>
      </c>
      <c r="AW159" s="13" t="s">
        <v>35</v>
      </c>
      <c r="AX159" s="13" t="s">
        <v>79</v>
      </c>
      <c r="AY159" s="227" t="s">
        <v>129</v>
      </c>
    </row>
    <row r="160" spans="1:65" s="14" customFormat="1" ht="11.25">
      <c r="B160" s="228"/>
      <c r="C160" s="229"/>
      <c r="D160" s="219" t="s">
        <v>140</v>
      </c>
      <c r="E160" s="230" t="s">
        <v>1</v>
      </c>
      <c r="F160" s="231" t="s">
        <v>204</v>
      </c>
      <c r="G160" s="229"/>
      <c r="H160" s="232">
        <v>3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140</v>
      </c>
      <c r="AU160" s="238" t="s">
        <v>138</v>
      </c>
      <c r="AV160" s="14" t="s">
        <v>138</v>
      </c>
      <c r="AW160" s="14" t="s">
        <v>35</v>
      </c>
      <c r="AX160" s="14" t="s">
        <v>87</v>
      </c>
      <c r="AY160" s="238" t="s">
        <v>129</v>
      </c>
    </row>
    <row r="161" spans="1:65" s="2" customFormat="1" ht="16.5" customHeight="1">
      <c r="A161" s="35"/>
      <c r="B161" s="36"/>
      <c r="C161" s="204" t="s">
        <v>205</v>
      </c>
      <c r="D161" s="204" t="s">
        <v>132</v>
      </c>
      <c r="E161" s="205" t="s">
        <v>206</v>
      </c>
      <c r="F161" s="206" t="s">
        <v>207</v>
      </c>
      <c r="G161" s="207" t="s">
        <v>135</v>
      </c>
      <c r="H161" s="208">
        <v>226.8</v>
      </c>
      <c r="I161" s="209"/>
      <c r="J161" s="210">
        <f>ROUND(I161*H161,2)</f>
        <v>0</v>
      </c>
      <c r="K161" s="206" t="s">
        <v>136</v>
      </c>
      <c r="L161" s="40"/>
      <c r="M161" s="211" t="s">
        <v>1</v>
      </c>
      <c r="N161" s="212" t="s">
        <v>45</v>
      </c>
      <c r="O161" s="72"/>
      <c r="P161" s="213">
        <f>O161*H161</f>
        <v>0</v>
      </c>
      <c r="Q161" s="213">
        <v>0</v>
      </c>
      <c r="R161" s="213">
        <f>Q161*H161</f>
        <v>0</v>
      </c>
      <c r="S161" s="213">
        <v>2.5000000000000001E-2</v>
      </c>
      <c r="T161" s="214">
        <f>S161*H161</f>
        <v>5.6700000000000008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5" t="s">
        <v>186</v>
      </c>
      <c r="AT161" s="215" t="s">
        <v>132</v>
      </c>
      <c r="AU161" s="215" t="s">
        <v>138</v>
      </c>
      <c r="AY161" s="18" t="s">
        <v>129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8" t="s">
        <v>138</v>
      </c>
      <c r="BK161" s="216">
        <f>ROUND(I161*H161,2)</f>
        <v>0</v>
      </c>
      <c r="BL161" s="18" t="s">
        <v>186</v>
      </c>
      <c r="BM161" s="215" t="s">
        <v>208</v>
      </c>
    </row>
    <row r="162" spans="1:65" s="14" customFormat="1" ht="11.25">
      <c r="B162" s="228"/>
      <c r="C162" s="229"/>
      <c r="D162" s="219" t="s">
        <v>140</v>
      </c>
      <c r="E162" s="230" t="s">
        <v>1</v>
      </c>
      <c r="F162" s="231" t="s">
        <v>209</v>
      </c>
      <c r="G162" s="229"/>
      <c r="H162" s="232">
        <v>37.799999999999997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140</v>
      </c>
      <c r="AU162" s="238" t="s">
        <v>138</v>
      </c>
      <c r="AV162" s="14" t="s">
        <v>138</v>
      </c>
      <c r="AW162" s="14" t="s">
        <v>35</v>
      </c>
      <c r="AX162" s="14" t="s">
        <v>79</v>
      </c>
      <c r="AY162" s="238" t="s">
        <v>129</v>
      </c>
    </row>
    <row r="163" spans="1:65" s="14" customFormat="1" ht="11.25">
      <c r="B163" s="228"/>
      <c r="C163" s="229"/>
      <c r="D163" s="219" t="s">
        <v>140</v>
      </c>
      <c r="E163" s="230" t="s">
        <v>1</v>
      </c>
      <c r="F163" s="231" t="s">
        <v>210</v>
      </c>
      <c r="G163" s="229"/>
      <c r="H163" s="232">
        <v>189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140</v>
      </c>
      <c r="AU163" s="238" t="s">
        <v>138</v>
      </c>
      <c r="AV163" s="14" t="s">
        <v>138</v>
      </c>
      <c r="AW163" s="14" t="s">
        <v>35</v>
      </c>
      <c r="AX163" s="14" t="s">
        <v>79</v>
      </c>
      <c r="AY163" s="238" t="s">
        <v>129</v>
      </c>
    </row>
    <row r="164" spans="1:65" s="15" customFormat="1" ht="11.25">
      <c r="B164" s="239"/>
      <c r="C164" s="240"/>
      <c r="D164" s="219" t="s">
        <v>140</v>
      </c>
      <c r="E164" s="241" t="s">
        <v>1</v>
      </c>
      <c r="F164" s="242" t="s">
        <v>144</v>
      </c>
      <c r="G164" s="240"/>
      <c r="H164" s="243">
        <v>226.8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AT164" s="249" t="s">
        <v>140</v>
      </c>
      <c r="AU164" s="249" t="s">
        <v>138</v>
      </c>
      <c r="AV164" s="15" t="s">
        <v>137</v>
      </c>
      <c r="AW164" s="15" t="s">
        <v>35</v>
      </c>
      <c r="AX164" s="15" t="s">
        <v>87</v>
      </c>
      <c r="AY164" s="249" t="s">
        <v>129</v>
      </c>
    </row>
    <row r="165" spans="1:65" s="2" customFormat="1" ht="16.5" customHeight="1">
      <c r="A165" s="35"/>
      <c r="B165" s="36"/>
      <c r="C165" s="204" t="s">
        <v>211</v>
      </c>
      <c r="D165" s="204" t="s">
        <v>132</v>
      </c>
      <c r="E165" s="205" t="s">
        <v>212</v>
      </c>
      <c r="F165" s="206" t="s">
        <v>213</v>
      </c>
      <c r="G165" s="207" t="s">
        <v>185</v>
      </c>
      <c r="H165" s="208">
        <v>234.203</v>
      </c>
      <c r="I165" s="209"/>
      <c r="J165" s="210">
        <f>ROUND(I165*H165,2)</f>
        <v>0</v>
      </c>
      <c r="K165" s="206" t="s">
        <v>136</v>
      </c>
      <c r="L165" s="40"/>
      <c r="M165" s="211" t="s">
        <v>1</v>
      </c>
      <c r="N165" s="212" t="s">
        <v>45</v>
      </c>
      <c r="O165" s="72"/>
      <c r="P165" s="213">
        <f>O165*H165</f>
        <v>0</v>
      </c>
      <c r="Q165" s="213">
        <v>0</v>
      </c>
      <c r="R165" s="213">
        <f>Q165*H165</f>
        <v>0</v>
      </c>
      <c r="S165" s="213">
        <v>0.04</v>
      </c>
      <c r="T165" s="214">
        <f>S165*H165</f>
        <v>9.3681200000000011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5" t="s">
        <v>186</v>
      </c>
      <c r="AT165" s="215" t="s">
        <v>132</v>
      </c>
      <c r="AU165" s="215" t="s">
        <v>138</v>
      </c>
      <c r="AY165" s="18" t="s">
        <v>129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8" t="s">
        <v>138</v>
      </c>
      <c r="BK165" s="216">
        <f>ROUND(I165*H165,2)</f>
        <v>0</v>
      </c>
      <c r="BL165" s="18" t="s">
        <v>186</v>
      </c>
      <c r="BM165" s="215" t="s">
        <v>214</v>
      </c>
    </row>
    <row r="166" spans="1:65" s="13" customFormat="1" ht="11.25">
      <c r="B166" s="217"/>
      <c r="C166" s="218"/>
      <c r="D166" s="219" t="s">
        <v>140</v>
      </c>
      <c r="E166" s="220" t="s">
        <v>1</v>
      </c>
      <c r="F166" s="221" t="s">
        <v>215</v>
      </c>
      <c r="G166" s="218"/>
      <c r="H166" s="220" t="s">
        <v>1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140</v>
      </c>
      <c r="AU166" s="227" t="s">
        <v>138</v>
      </c>
      <c r="AV166" s="13" t="s">
        <v>87</v>
      </c>
      <c r="AW166" s="13" t="s">
        <v>35</v>
      </c>
      <c r="AX166" s="13" t="s">
        <v>79</v>
      </c>
      <c r="AY166" s="227" t="s">
        <v>129</v>
      </c>
    </row>
    <row r="167" spans="1:65" s="14" customFormat="1" ht="11.25">
      <c r="B167" s="228"/>
      <c r="C167" s="229"/>
      <c r="D167" s="219" t="s">
        <v>140</v>
      </c>
      <c r="E167" s="230" t="s">
        <v>1</v>
      </c>
      <c r="F167" s="231" t="s">
        <v>216</v>
      </c>
      <c r="G167" s="229"/>
      <c r="H167" s="232">
        <v>228.97499999999999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AT167" s="238" t="s">
        <v>140</v>
      </c>
      <c r="AU167" s="238" t="s">
        <v>138</v>
      </c>
      <c r="AV167" s="14" t="s">
        <v>138</v>
      </c>
      <c r="AW167" s="14" t="s">
        <v>35</v>
      </c>
      <c r="AX167" s="14" t="s">
        <v>79</v>
      </c>
      <c r="AY167" s="238" t="s">
        <v>129</v>
      </c>
    </row>
    <row r="168" spans="1:65" s="13" customFormat="1" ht="11.25">
      <c r="B168" s="217"/>
      <c r="C168" s="218"/>
      <c r="D168" s="219" t="s">
        <v>140</v>
      </c>
      <c r="E168" s="220" t="s">
        <v>1</v>
      </c>
      <c r="F168" s="221" t="s">
        <v>217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140</v>
      </c>
      <c r="AU168" s="227" t="s">
        <v>138</v>
      </c>
      <c r="AV168" s="13" t="s">
        <v>87</v>
      </c>
      <c r="AW168" s="13" t="s">
        <v>35</v>
      </c>
      <c r="AX168" s="13" t="s">
        <v>79</v>
      </c>
      <c r="AY168" s="227" t="s">
        <v>129</v>
      </c>
    </row>
    <row r="169" spans="1:65" s="14" customFormat="1" ht="11.25">
      <c r="B169" s="228"/>
      <c r="C169" s="229"/>
      <c r="D169" s="219" t="s">
        <v>140</v>
      </c>
      <c r="E169" s="230" t="s">
        <v>1</v>
      </c>
      <c r="F169" s="231" t="s">
        <v>218</v>
      </c>
      <c r="G169" s="229"/>
      <c r="H169" s="232">
        <v>5.2279999999999998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140</v>
      </c>
      <c r="AU169" s="238" t="s">
        <v>138</v>
      </c>
      <c r="AV169" s="14" t="s">
        <v>138</v>
      </c>
      <c r="AW169" s="14" t="s">
        <v>35</v>
      </c>
      <c r="AX169" s="14" t="s">
        <v>79</v>
      </c>
      <c r="AY169" s="238" t="s">
        <v>129</v>
      </c>
    </row>
    <row r="170" spans="1:65" s="15" customFormat="1" ht="11.25">
      <c r="B170" s="239"/>
      <c r="C170" s="240"/>
      <c r="D170" s="219" t="s">
        <v>140</v>
      </c>
      <c r="E170" s="241" t="s">
        <v>1</v>
      </c>
      <c r="F170" s="242" t="s">
        <v>144</v>
      </c>
      <c r="G170" s="240"/>
      <c r="H170" s="243">
        <v>234.203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AT170" s="249" t="s">
        <v>140</v>
      </c>
      <c r="AU170" s="249" t="s">
        <v>138</v>
      </c>
      <c r="AV170" s="15" t="s">
        <v>137</v>
      </c>
      <c r="AW170" s="15" t="s">
        <v>35</v>
      </c>
      <c r="AX170" s="15" t="s">
        <v>87</v>
      </c>
      <c r="AY170" s="249" t="s">
        <v>129</v>
      </c>
    </row>
    <row r="171" spans="1:65" s="2" customFormat="1" ht="16.5" customHeight="1">
      <c r="A171" s="35"/>
      <c r="B171" s="36"/>
      <c r="C171" s="204" t="s">
        <v>219</v>
      </c>
      <c r="D171" s="204" t="s">
        <v>132</v>
      </c>
      <c r="E171" s="205" t="s">
        <v>220</v>
      </c>
      <c r="F171" s="206" t="s">
        <v>221</v>
      </c>
      <c r="G171" s="207" t="s">
        <v>185</v>
      </c>
      <c r="H171" s="208">
        <v>234.203</v>
      </c>
      <c r="I171" s="209"/>
      <c r="J171" s="210">
        <f>ROUND(I171*H171,2)</f>
        <v>0</v>
      </c>
      <c r="K171" s="206" t="s">
        <v>136</v>
      </c>
      <c r="L171" s="40"/>
      <c r="M171" s="211" t="s">
        <v>1</v>
      </c>
      <c r="N171" s="212" t="s">
        <v>45</v>
      </c>
      <c r="O171" s="72"/>
      <c r="P171" s="213">
        <f>O171*H171</f>
        <v>0</v>
      </c>
      <c r="Q171" s="213">
        <v>0</v>
      </c>
      <c r="R171" s="213">
        <f>Q171*H171</f>
        <v>0</v>
      </c>
      <c r="S171" s="213">
        <v>0.02</v>
      </c>
      <c r="T171" s="214">
        <f>S171*H171</f>
        <v>4.6840600000000006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5" t="s">
        <v>186</v>
      </c>
      <c r="AT171" s="215" t="s">
        <v>132</v>
      </c>
      <c r="AU171" s="215" t="s">
        <v>138</v>
      </c>
      <c r="AY171" s="18" t="s">
        <v>129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8" t="s">
        <v>138</v>
      </c>
      <c r="BK171" s="216">
        <f>ROUND(I171*H171,2)</f>
        <v>0</v>
      </c>
      <c r="BL171" s="18" t="s">
        <v>186</v>
      </c>
      <c r="BM171" s="215" t="s">
        <v>222</v>
      </c>
    </row>
    <row r="172" spans="1:65" s="2" customFormat="1" ht="16.5" customHeight="1">
      <c r="A172" s="35"/>
      <c r="B172" s="36"/>
      <c r="C172" s="204" t="s">
        <v>8</v>
      </c>
      <c r="D172" s="204" t="s">
        <v>132</v>
      </c>
      <c r="E172" s="205" t="s">
        <v>223</v>
      </c>
      <c r="F172" s="206" t="s">
        <v>224</v>
      </c>
      <c r="G172" s="207" t="s">
        <v>147</v>
      </c>
      <c r="H172" s="208">
        <v>6</v>
      </c>
      <c r="I172" s="209"/>
      <c r="J172" s="210">
        <f>ROUND(I172*H172,2)</f>
        <v>0</v>
      </c>
      <c r="K172" s="206" t="s">
        <v>1</v>
      </c>
      <c r="L172" s="40"/>
      <c r="M172" s="211" t="s">
        <v>1</v>
      </c>
      <c r="N172" s="212" t="s">
        <v>45</v>
      </c>
      <c r="O172" s="72"/>
      <c r="P172" s="213">
        <f>O172*H172</f>
        <v>0</v>
      </c>
      <c r="Q172" s="213">
        <v>5.1200000000000004E-3</v>
      </c>
      <c r="R172" s="213">
        <f>Q172*H172</f>
        <v>3.0720000000000004E-2</v>
      </c>
      <c r="S172" s="213">
        <v>0</v>
      </c>
      <c r="T172" s="21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5" t="s">
        <v>186</v>
      </c>
      <c r="AT172" s="215" t="s">
        <v>132</v>
      </c>
      <c r="AU172" s="215" t="s">
        <v>138</v>
      </c>
      <c r="AY172" s="18" t="s">
        <v>129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8" t="s">
        <v>138</v>
      </c>
      <c r="BK172" s="216">
        <f>ROUND(I172*H172,2)</f>
        <v>0</v>
      </c>
      <c r="BL172" s="18" t="s">
        <v>186</v>
      </c>
      <c r="BM172" s="215" t="s">
        <v>225</v>
      </c>
    </row>
    <row r="173" spans="1:65" s="13" customFormat="1" ht="11.25">
      <c r="B173" s="217"/>
      <c r="C173" s="218"/>
      <c r="D173" s="219" t="s">
        <v>140</v>
      </c>
      <c r="E173" s="220" t="s">
        <v>1</v>
      </c>
      <c r="F173" s="221" t="s">
        <v>193</v>
      </c>
      <c r="G173" s="218"/>
      <c r="H173" s="220" t="s">
        <v>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140</v>
      </c>
      <c r="AU173" s="227" t="s">
        <v>138</v>
      </c>
      <c r="AV173" s="13" t="s">
        <v>87</v>
      </c>
      <c r="AW173" s="13" t="s">
        <v>35</v>
      </c>
      <c r="AX173" s="13" t="s">
        <v>79</v>
      </c>
      <c r="AY173" s="227" t="s">
        <v>129</v>
      </c>
    </row>
    <row r="174" spans="1:65" s="14" customFormat="1" ht="11.25">
      <c r="B174" s="228"/>
      <c r="C174" s="229"/>
      <c r="D174" s="219" t="s">
        <v>140</v>
      </c>
      <c r="E174" s="230" t="s">
        <v>1</v>
      </c>
      <c r="F174" s="231" t="s">
        <v>226</v>
      </c>
      <c r="G174" s="229"/>
      <c r="H174" s="232">
        <v>6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140</v>
      </c>
      <c r="AU174" s="238" t="s">
        <v>138</v>
      </c>
      <c r="AV174" s="14" t="s">
        <v>138</v>
      </c>
      <c r="AW174" s="14" t="s">
        <v>35</v>
      </c>
      <c r="AX174" s="14" t="s">
        <v>87</v>
      </c>
      <c r="AY174" s="238" t="s">
        <v>129</v>
      </c>
    </row>
    <row r="175" spans="1:65" s="2" customFormat="1" ht="16.5" customHeight="1">
      <c r="A175" s="35"/>
      <c r="B175" s="36"/>
      <c r="C175" s="204" t="s">
        <v>186</v>
      </c>
      <c r="D175" s="204" t="s">
        <v>132</v>
      </c>
      <c r="E175" s="205" t="s">
        <v>227</v>
      </c>
      <c r="F175" s="206" t="s">
        <v>228</v>
      </c>
      <c r="G175" s="207" t="s">
        <v>147</v>
      </c>
      <c r="H175" s="208">
        <v>144</v>
      </c>
      <c r="I175" s="209"/>
      <c r="J175" s="210">
        <f>ROUND(I175*H175,2)</f>
        <v>0</v>
      </c>
      <c r="K175" s="206" t="s">
        <v>1</v>
      </c>
      <c r="L175" s="40"/>
      <c r="M175" s="211" t="s">
        <v>1</v>
      </c>
      <c r="N175" s="212" t="s">
        <v>45</v>
      </c>
      <c r="O175" s="72"/>
      <c r="P175" s="213">
        <f>O175*H175</f>
        <v>0</v>
      </c>
      <c r="Q175" s="213">
        <v>1E-3</v>
      </c>
      <c r="R175" s="213">
        <f>Q175*H175</f>
        <v>0.14400000000000002</v>
      </c>
      <c r="S175" s="213">
        <v>0</v>
      </c>
      <c r="T175" s="21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5" t="s">
        <v>186</v>
      </c>
      <c r="AT175" s="215" t="s">
        <v>132</v>
      </c>
      <c r="AU175" s="215" t="s">
        <v>138</v>
      </c>
      <c r="AY175" s="18" t="s">
        <v>129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8" t="s">
        <v>138</v>
      </c>
      <c r="BK175" s="216">
        <f>ROUND(I175*H175,2)</f>
        <v>0</v>
      </c>
      <c r="BL175" s="18" t="s">
        <v>186</v>
      </c>
      <c r="BM175" s="215" t="s">
        <v>229</v>
      </c>
    </row>
    <row r="176" spans="1:65" s="13" customFormat="1" ht="11.25">
      <c r="B176" s="217"/>
      <c r="C176" s="218"/>
      <c r="D176" s="219" t="s">
        <v>140</v>
      </c>
      <c r="E176" s="220" t="s">
        <v>1</v>
      </c>
      <c r="F176" s="221" t="s">
        <v>193</v>
      </c>
      <c r="G176" s="218"/>
      <c r="H176" s="220" t="s">
        <v>1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140</v>
      </c>
      <c r="AU176" s="227" t="s">
        <v>138</v>
      </c>
      <c r="AV176" s="13" t="s">
        <v>87</v>
      </c>
      <c r="AW176" s="13" t="s">
        <v>35</v>
      </c>
      <c r="AX176" s="13" t="s">
        <v>79</v>
      </c>
      <c r="AY176" s="227" t="s">
        <v>129</v>
      </c>
    </row>
    <row r="177" spans="1:65" s="14" customFormat="1" ht="11.25">
      <c r="B177" s="228"/>
      <c r="C177" s="229"/>
      <c r="D177" s="219" t="s">
        <v>140</v>
      </c>
      <c r="E177" s="230" t="s">
        <v>1</v>
      </c>
      <c r="F177" s="231" t="s">
        <v>230</v>
      </c>
      <c r="G177" s="229"/>
      <c r="H177" s="232">
        <v>144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140</v>
      </c>
      <c r="AU177" s="238" t="s">
        <v>138</v>
      </c>
      <c r="AV177" s="14" t="s">
        <v>138</v>
      </c>
      <c r="AW177" s="14" t="s">
        <v>35</v>
      </c>
      <c r="AX177" s="14" t="s">
        <v>87</v>
      </c>
      <c r="AY177" s="238" t="s">
        <v>129</v>
      </c>
    </row>
    <row r="178" spans="1:65" s="2" customFormat="1" ht="16.5" customHeight="1">
      <c r="A178" s="35"/>
      <c r="B178" s="36"/>
      <c r="C178" s="204" t="s">
        <v>231</v>
      </c>
      <c r="D178" s="204" t="s">
        <v>132</v>
      </c>
      <c r="E178" s="205" t="s">
        <v>232</v>
      </c>
      <c r="F178" s="206" t="s">
        <v>233</v>
      </c>
      <c r="G178" s="207" t="s">
        <v>147</v>
      </c>
      <c r="H178" s="208">
        <v>3</v>
      </c>
      <c r="I178" s="209"/>
      <c r="J178" s="210">
        <f>ROUND(I178*H178,2)</f>
        <v>0</v>
      </c>
      <c r="K178" s="206" t="s">
        <v>1</v>
      </c>
      <c r="L178" s="40"/>
      <c r="M178" s="211" t="s">
        <v>1</v>
      </c>
      <c r="N178" s="212" t="s">
        <v>45</v>
      </c>
      <c r="O178" s="72"/>
      <c r="P178" s="213">
        <f>O178*H178</f>
        <v>0</v>
      </c>
      <c r="Q178" s="213">
        <v>9.1E-4</v>
      </c>
      <c r="R178" s="213">
        <f>Q178*H178</f>
        <v>2.7299999999999998E-3</v>
      </c>
      <c r="S178" s="213">
        <v>0</v>
      </c>
      <c r="T178" s="21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5" t="s">
        <v>186</v>
      </c>
      <c r="AT178" s="215" t="s">
        <v>132</v>
      </c>
      <c r="AU178" s="215" t="s">
        <v>138</v>
      </c>
      <c r="AY178" s="18" t="s">
        <v>129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8" t="s">
        <v>138</v>
      </c>
      <c r="BK178" s="216">
        <f>ROUND(I178*H178,2)</f>
        <v>0</v>
      </c>
      <c r="BL178" s="18" t="s">
        <v>186</v>
      </c>
      <c r="BM178" s="215" t="s">
        <v>234</v>
      </c>
    </row>
    <row r="179" spans="1:65" s="13" customFormat="1" ht="11.25">
      <c r="B179" s="217"/>
      <c r="C179" s="218"/>
      <c r="D179" s="219" t="s">
        <v>140</v>
      </c>
      <c r="E179" s="220" t="s">
        <v>1</v>
      </c>
      <c r="F179" s="221" t="s">
        <v>193</v>
      </c>
      <c r="G179" s="218"/>
      <c r="H179" s="220" t="s">
        <v>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140</v>
      </c>
      <c r="AU179" s="227" t="s">
        <v>138</v>
      </c>
      <c r="AV179" s="13" t="s">
        <v>87</v>
      </c>
      <c r="AW179" s="13" t="s">
        <v>35</v>
      </c>
      <c r="AX179" s="13" t="s">
        <v>79</v>
      </c>
      <c r="AY179" s="227" t="s">
        <v>129</v>
      </c>
    </row>
    <row r="180" spans="1:65" s="14" customFormat="1" ht="11.25">
      <c r="B180" s="228"/>
      <c r="C180" s="229"/>
      <c r="D180" s="219" t="s">
        <v>140</v>
      </c>
      <c r="E180" s="230" t="s">
        <v>1</v>
      </c>
      <c r="F180" s="231" t="s">
        <v>235</v>
      </c>
      <c r="G180" s="229"/>
      <c r="H180" s="232">
        <v>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140</v>
      </c>
      <c r="AU180" s="238" t="s">
        <v>138</v>
      </c>
      <c r="AV180" s="14" t="s">
        <v>138</v>
      </c>
      <c r="AW180" s="14" t="s">
        <v>35</v>
      </c>
      <c r="AX180" s="14" t="s">
        <v>87</v>
      </c>
      <c r="AY180" s="238" t="s">
        <v>129</v>
      </c>
    </row>
    <row r="181" spans="1:65" s="2" customFormat="1" ht="21.75" customHeight="1">
      <c r="A181" s="35"/>
      <c r="B181" s="36"/>
      <c r="C181" s="204" t="s">
        <v>236</v>
      </c>
      <c r="D181" s="204" t="s">
        <v>132</v>
      </c>
      <c r="E181" s="205" t="s">
        <v>237</v>
      </c>
      <c r="F181" s="206" t="s">
        <v>238</v>
      </c>
      <c r="G181" s="207" t="s">
        <v>147</v>
      </c>
      <c r="H181" s="208">
        <v>1</v>
      </c>
      <c r="I181" s="209"/>
      <c r="J181" s="210">
        <f>ROUND(I181*H181,2)</f>
        <v>0</v>
      </c>
      <c r="K181" s="206" t="s">
        <v>1</v>
      </c>
      <c r="L181" s="40"/>
      <c r="M181" s="211" t="s">
        <v>1</v>
      </c>
      <c r="N181" s="212" t="s">
        <v>45</v>
      </c>
      <c r="O181" s="72"/>
      <c r="P181" s="213">
        <f>O181*H181</f>
        <v>0</v>
      </c>
      <c r="Q181" s="213">
        <v>0.03</v>
      </c>
      <c r="R181" s="213">
        <f>Q181*H181</f>
        <v>0.03</v>
      </c>
      <c r="S181" s="213">
        <v>0</v>
      </c>
      <c r="T181" s="21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5" t="s">
        <v>186</v>
      </c>
      <c r="AT181" s="215" t="s">
        <v>132</v>
      </c>
      <c r="AU181" s="215" t="s">
        <v>138</v>
      </c>
      <c r="AY181" s="18" t="s">
        <v>129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8" t="s">
        <v>138</v>
      </c>
      <c r="BK181" s="216">
        <f>ROUND(I181*H181,2)</f>
        <v>0</v>
      </c>
      <c r="BL181" s="18" t="s">
        <v>186</v>
      </c>
      <c r="BM181" s="215" t="s">
        <v>239</v>
      </c>
    </row>
    <row r="182" spans="1:65" s="13" customFormat="1" ht="11.25">
      <c r="B182" s="217"/>
      <c r="C182" s="218"/>
      <c r="D182" s="219" t="s">
        <v>140</v>
      </c>
      <c r="E182" s="220" t="s">
        <v>1</v>
      </c>
      <c r="F182" s="221" t="s">
        <v>193</v>
      </c>
      <c r="G182" s="218"/>
      <c r="H182" s="220" t="s">
        <v>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140</v>
      </c>
      <c r="AU182" s="227" t="s">
        <v>138</v>
      </c>
      <c r="AV182" s="13" t="s">
        <v>87</v>
      </c>
      <c r="AW182" s="13" t="s">
        <v>35</v>
      </c>
      <c r="AX182" s="13" t="s">
        <v>79</v>
      </c>
      <c r="AY182" s="227" t="s">
        <v>129</v>
      </c>
    </row>
    <row r="183" spans="1:65" s="14" customFormat="1" ht="11.25">
      <c r="B183" s="228"/>
      <c r="C183" s="229"/>
      <c r="D183" s="219" t="s">
        <v>140</v>
      </c>
      <c r="E183" s="230" t="s">
        <v>1</v>
      </c>
      <c r="F183" s="231" t="s">
        <v>240</v>
      </c>
      <c r="G183" s="229"/>
      <c r="H183" s="232">
        <v>1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140</v>
      </c>
      <c r="AU183" s="238" t="s">
        <v>138</v>
      </c>
      <c r="AV183" s="14" t="s">
        <v>138</v>
      </c>
      <c r="AW183" s="14" t="s">
        <v>35</v>
      </c>
      <c r="AX183" s="14" t="s">
        <v>87</v>
      </c>
      <c r="AY183" s="238" t="s">
        <v>129</v>
      </c>
    </row>
    <row r="184" spans="1:65" s="2" customFormat="1" ht="16.5" customHeight="1">
      <c r="A184" s="35"/>
      <c r="B184" s="36"/>
      <c r="C184" s="204" t="s">
        <v>241</v>
      </c>
      <c r="D184" s="204" t="s">
        <v>132</v>
      </c>
      <c r="E184" s="205" t="s">
        <v>242</v>
      </c>
      <c r="F184" s="206" t="s">
        <v>243</v>
      </c>
      <c r="G184" s="207" t="s">
        <v>147</v>
      </c>
      <c r="H184" s="208">
        <v>72</v>
      </c>
      <c r="I184" s="209"/>
      <c r="J184" s="210">
        <f>ROUND(I184*H184,2)</f>
        <v>0</v>
      </c>
      <c r="K184" s="206" t="s">
        <v>1</v>
      </c>
      <c r="L184" s="40"/>
      <c r="M184" s="211" t="s">
        <v>1</v>
      </c>
      <c r="N184" s="212" t="s">
        <v>45</v>
      </c>
      <c r="O184" s="72"/>
      <c r="P184" s="213">
        <f>O184*H184</f>
        <v>0</v>
      </c>
      <c r="Q184" s="213">
        <v>1.98E-3</v>
      </c>
      <c r="R184" s="213">
        <f>Q184*H184</f>
        <v>0.14255999999999999</v>
      </c>
      <c r="S184" s="213">
        <v>0</v>
      </c>
      <c r="T184" s="21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5" t="s">
        <v>186</v>
      </c>
      <c r="AT184" s="215" t="s">
        <v>132</v>
      </c>
      <c r="AU184" s="215" t="s">
        <v>138</v>
      </c>
      <c r="AY184" s="18" t="s">
        <v>129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8" t="s">
        <v>138</v>
      </c>
      <c r="BK184" s="216">
        <f>ROUND(I184*H184,2)</f>
        <v>0</v>
      </c>
      <c r="BL184" s="18" t="s">
        <v>186</v>
      </c>
      <c r="BM184" s="215" t="s">
        <v>244</v>
      </c>
    </row>
    <row r="185" spans="1:65" s="13" customFormat="1" ht="11.25">
      <c r="B185" s="217"/>
      <c r="C185" s="218"/>
      <c r="D185" s="219" t="s">
        <v>140</v>
      </c>
      <c r="E185" s="220" t="s">
        <v>1</v>
      </c>
      <c r="F185" s="221" t="s">
        <v>193</v>
      </c>
      <c r="G185" s="218"/>
      <c r="H185" s="220" t="s">
        <v>1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140</v>
      </c>
      <c r="AU185" s="227" t="s">
        <v>138</v>
      </c>
      <c r="AV185" s="13" t="s">
        <v>87</v>
      </c>
      <c r="AW185" s="13" t="s">
        <v>35</v>
      </c>
      <c r="AX185" s="13" t="s">
        <v>79</v>
      </c>
      <c r="AY185" s="227" t="s">
        <v>129</v>
      </c>
    </row>
    <row r="186" spans="1:65" s="14" customFormat="1" ht="11.25">
      <c r="B186" s="228"/>
      <c r="C186" s="229"/>
      <c r="D186" s="219" t="s">
        <v>140</v>
      </c>
      <c r="E186" s="230" t="s">
        <v>1</v>
      </c>
      <c r="F186" s="231" t="s">
        <v>245</v>
      </c>
      <c r="G186" s="229"/>
      <c r="H186" s="232">
        <v>72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140</v>
      </c>
      <c r="AU186" s="238" t="s">
        <v>138</v>
      </c>
      <c r="AV186" s="14" t="s">
        <v>138</v>
      </c>
      <c r="AW186" s="14" t="s">
        <v>35</v>
      </c>
      <c r="AX186" s="14" t="s">
        <v>87</v>
      </c>
      <c r="AY186" s="238" t="s">
        <v>129</v>
      </c>
    </row>
    <row r="187" spans="1:65" s="2" customFormat="1" ht="16.5" customHeight="1">
      <c r="A187" s="35"/>
      <c r="B187" s="36"/>
      <c r="C187" s="204" t="s">
        <v>246</v>
      </c>
      <c r="D187" s="204" t="s">
        <v>132</v>
      </c>
      <c r="E187" s="205" t="s">
        <v>247</v>
      </c>
      <c r="F187" s="206" t="s">
        <v>248</v>
      </c>
      <c r="G187" s="207" t="s">
        <v>147</v>
      </c>
      <c r="H187" s="208">
        <v>72</v>
      </c>
      <c r="I187" s="209"/>
      <c r="J187" s="210">
        <f>ROUND(I187*H187,2)</f>
        <v>0</v>
      </c>
      <c r="K187" s="206" t="s">
        <v>1</v>
      </c>
      <c r="L187" s="40"/>
      <c r="M187" s="211" t="s">
        <v>1</v>
      </c>
      <c r="N187" s="212" t="s">
        <v>45</v>
      </c>
      <c r="O187" s="72"/>
      <c r="P187" s="213">
        <f>O187*H187</f>
        <v>0</v>
      </c>
      <c r="Q187" s="213">
        <v>7.5900000000000004E-3</v>
      </c>
      <c r="R187" s="213">
        <f>Q187*H187</f>
        <v>0.54648000000000008</v>
      </c>
      <c r="S187" s="213">
        <v>0</v>
      </c>
      <c r="T187" s="21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5" t="s">
        <v>186</v>
      </c>
      <c r="AT187" s="215" t="s">
        <v>132</v>
      </c>
      <c r="AU187" s="215" t="s">
        <v>138</v>
      </c>
      <c r="AY187" s="18" t="s">
        <v>129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8" t="s">
        <v>138</v>
      </c>
      <c r="BK187" s="216">
        <f>ROUND(I187*H187,2)</f>
        <v>0</v>
      </c>
      <c r="BL187" s="18" t="s">
        <v>186</v>
      </c>
      <c r="BM187" s="215" t="s">
        <v>249</v>
      </c>
    </row>
    <row r="188" spans="1:65" s="13" customFormat="1" ht="11.25">
      <c r="B188" s="217"/>
      <c r="C188" s="218"/>
      <c r="D188" s="219" t="s">
        <v>140</v>
      </c>
      <c r="E188" s="220" t="s">
        <v>1</v>
      </c>
      <c r="F188" s="221" t="s">
        <v>193</v>
      </c>
      <c r="G188" s="218"/>
      <c r="H188" s="220" t="s">
        <v>1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140</v>
      </c>
      <c r="AU188" s="227" t="s">
        <v>138</v>
      </c>
      <c r="AV188" s="13" t="s">
        <v>87</v>
      </c>
      <c r="AW188" s="13" t="s">
        <v>35</v>
      </c>
      <c r="AX188" s="13" t="s">
        <v>79</v>
      </c>
      <c r="AY188" s="227" t="s">
        <v>129</v>
      </c>
    </row>
    <row r="189" spans="1:65" s="14" customFormat="1" ht="11.25">
      <c r="B189" s="228"/>
      <c r="C189" s="229"/>
      <c r="D189" s="219" t="s">
        <v>140</v>
      </c>
      <c r="E189" s="230" t="s">
        <v>1</v>
      </c>
      <c r="F189" s="231" t="s">
        <v>250</v>
      </c>
      <c r="G189" s="229"/>
      <c r="H189" s="232">
        <v>72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140</v>
      </c>
      <c r="AU189" s="238" t="s">
        <v>138</v>
      </c>
      <c r="AV189" s="14" t="s">
        <v>138</v>
      </c>
      <c r="AW189" s="14" t="s">
        <v>35</v>
      </c>
      <c r="AX189" s="14" t="s">
        <v>87</v>
      </c>
      <c r="AY189" s="238" t="s">
        <v>129</v>
      </c>
    </row>
    <row r="190" spans="1:65" s="2" customFormat="1" ht="16.5" customHeight="1">
      <c r="A190" s="35"/>
      <c r="B190" s="36"/>
      <c r="C190" s="204" t="s">
        <v>7</v>
      </c>
      <c r="D190" s="204" t="s">
        <v>132</v>
      </c>
      <c r="E190" s="205" t="s">
        <v>251</v>
      </c>
      <c r="F190" s="206" t="s">
        <v>252</v>
      </c>
      <c r="G190" s="207" t="s">
        <v>253</v>
      </c>
      <c r="H190" s="208">
        <v>2</v>
      </c>
      <c r="I190" s="209"/>
      <c r="J190" s="210">
        <f>ROUND(I190*H190,2)</f>
        <v>0</v>
      </c>
      <c r="K190" s="206" t="s">
        <v>1</v>
      </c>
      <c r="L190" s="40"/>
      <c r="M190" s="211" t="s">
        <v>1</v>
      </c>
      <c r="N190" s="212" t="s">
        <v>45</v>
      </c>
      <c r="O190" s="72"/>
      <c r="P190" s="213">
        <f>O190*H190</f>
        <v>0</v>
      </c>
      <c r="Q190" s="213">
        <v>0.01</v>
      </c>
      <c r="R190" s="213">
        <f>Q190*H190</f>
        <v>0.02</v>
      </c>
      <c r="S190" s="213">
        <v>0</v>
      </c>
      <c r="T190" s="21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5" t="s">
        <v>186</v>
      </c>
      <c r="AT190" s="215" t="s">
        <v>132</v>
      </c>
      <c r="AU190" s="215" t="s">
        <v>138</v>
      </c>
      <c r="AY190" s="18" t="s">
        <v>129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8" t="s">
        <v>138</v>
      </c>
      <c r="BK190" s="216">
        <f>ROUND(I190*H190,2)</f>
        <v>0</v>
      </c>
      <c r="BL190" s="18" t="s">
        <v>186</v>
      </c>
      <c r="BM190" s="215" t="s">
        <v>254</v>
      </c>
    </row>
    <row r="191" spans="1:65" s="13" customFormat="1" ht="11.25">
      <c r="B191" s="217"/>
      <c r="C191" s="218"/>
      <c r="D191" s="219" t="s">
        <v>140</v>
      </c>
      <c r="E191" s="220" t="s">
        <v>1</v>
      </c>
      <c r="F191" s="221" t="s">
        <v>193</v>
      </c>
      <c r="G191" s="218"/>
      <c r="H191" s="220" t="s">
        <v>1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140</v>
      </c>
      <c r="AU191" s="227" t="s">
        <v>138</v>
      </c>
      <c r="AV191" s="13" t="s">
        <v>87</v>
      </c>
      <c r="AW191" s="13" t="s">
        <v>35</v>
      </c>
      <c r="AX191" s="13" t="s">
        <v>79</v>
      </c>
      <c r="AY191" s="227" t="s">
        <v>129</v>
      </c>
    </row>
    <row r="192" spans="1:65" s="14" customFormat="1" ht="11.25">
      <c r="B192" s="228"/>
      <c r="C192" s="229"/>
      <c r="D192" s="219" t="s">
        <v>140</v>
      </c>
      <c r="E192" s="230" t="s">
        <v>1</v>
      </c>
      <c r="F192" s="231" t="s">
        <v>255</v>
      </c>
      <c r="G192" s="229"/>
      <c r="H192" s="232">
        <v>2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140</v>
      </c>
      <c r="AU192" s="238" t="s">
        <v>138</v>
      </c>
      <c r="AV192" s="14" t="s">
        <v>138</v>
      </c>
      <c r="AW192" s="14" t="s">
        <v>35</v>
      </c>
      <c r="AX192" s="14" t="s">
        <v>87</v>
      </c>
      <c r="AY192" s="238" t="s">
        <v>129</v>
      </c>
    </row>
    <row r="193" spans="1:65" s="2" customFormat="1" ht="16.5" customHeight="1">
      <c r="A193" s="35"/>
      <c r="B193" s="36"/>
      <c r="C193" s="204" t="s">
        <v>256</v>
      </c>
      <c r="D193" s="204" t="s">
        <v>132</v>
      </c>
      <c r="E193" s="205" t="s">
        <v>257</v>
      </c>
      <c r="F193" s="206" t="s">
        <v>258</v>
      </c>
      <c r="G193" s="207" t="s">
        <v>259</v>
      </c>
      <c r="H193" s="208">
        <v>150</v>
      </c>
      <c r="I193" s="209"/>
      <c r="J193" s="210">
        <f>ROUND(I193*H193,2)</f>
        <v>0</v>
      </c>
      <c r="K193" s="206" t="s">
        <v>136</v>
      </c>
      <c r="L193" s="40"/>
      <c r="M193" s="211" t="s">
        <v>1</v>
      </c>
      <c r="N193" s="212" t="s">
        <v>45</v>
      </c>
      <c r="O193" s="72"/>
      <c r="P193" s="213">
        <f>O193*H193</f>
        <v>0</v>
      </c>
      <c r="Q193" s="213">
        <v>0</v>
      </c>
      <c r="R193" s="213">
        <f>Q193*H193</f>
        <v>0</v>
      </c>
      <c r="S193" s="213">
        <v>1E-3</v>
      </c>
      <c r="T193" s="214">
        <f>S193*H193</f>
        <v>0.15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5" t="s">
        <v>186</v>
      </c>
      <c r="AT193" s="215" t="s">
        <v>132</v>
      </c>
      <c r="AU193" s="215" t="s">
        <v>138</v>
      </c>
      <c r="AY193" s="18" t="s">
        <v>129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8" t="s">
        <v>138</v>
      </c>
      <c r="BK193" s="216">
        <f>ROUND(I193*H193,2)</f>
        <v>0</v>
      </c>
      <c r="BL193" s="18" t="s">
        <v>186</v>
      </c>
      <c r="BM193" s="215" t="s">
        <v>260</v>
      </c>
    </row>
    <row r="194" spans="1:65" s="13" customFormat="1" ht="11.25">
      <c r="B194" s="217"/>
      <c r="C194" s="218"/>
      <c r="D194" s="219" t="s">
        <v>140</v>
      </c>
      <c r="E194" s="220" t="s">
        <v>1</v>
      </c>
      <c r="F194" s="221" t="s">
        <v>261</v>
      </c>
      <c r="G194" s="218"/>
      <c r="H194" s="220" t="s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140</v>
      </c>
      <c r="AU194" s="227" t="s">
        <v>138</v>
      </c>
      <c r="AV194" s="13" t="s">
        <v>87</v>
      </c>
      <c r="AW194" s="13" t="s">
        <v>35</v>
      </c>
      <c r="AX194" s="13" t="s">
        <v>79</v>
      </c>
      <c r="AY194" s="227" t="s">
        <v>129</v>
      </c>
    </row>
    <row r="195" spans="1:65" s="14" customFormat="1" ht="11.25">
      <c r="B195" s="228"/>
      <c r="C195" s="229"/>
      <c r="D195" s="219" t="s">
        <v>140</v>
      </c>
      <c r="E195" s="230" t="s">
        <v>1</v>
      </c>
      <c r="F195" s="231" t="s">
        <v>262</v>
      </c>
      <c r="G195" s="229"/>
      <c r="H195" s="232">
        <v>150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140</v>
      </c>
      <c r="AU195" s="238" t="s">
        <v>138</v>
      </c>
      <c r="AV195" s="14" t="s">
        <v>138</v>
      </c>
      <c r="AW195" s="14" t="s">
        <v>35</v>
      </c>
      <c r="AX195" s="14" t="s">
        <v>87</v>
      </c>
      <c r="AY195" s="238" t="s">
        <v>129</v>
      </c>
    </row>
    <row r="196" spans="1:65" s="2" customFormat="1" ht="16.5" customHeight="1">
      <c r="A196" s="35"/>
      <c r="B196" s="36"/>
      <c r="C196" s="204" t="s">
        <v>263</v>
      </c>
      <c r="D196" s="204" t="s">
        <v>132</v>
      </c>
      <c r="E196" s="205" t="s">
        <v>264</v>
      </c>
      <c r="F196" s="206" t="s">
        <v>265</v>
      </c>
      <c r="G196" s="207" t="s">
        <v>157</v>
      </c>
      <c r="H196" s="208">
        <v>6.6079999999999997</v>
      </c>
      <c r="I196" s="209"/>
      <c r="J196" s="210">
        <f>ROUND(I196*H196,2)</f>
        <v>0</v>
      </c>
      <c r="K196" s="206" t="s">
        <v>136</v>
      </c>
      <c r="L196" s="40"/>
      <c r="M196" s="211" t="s">
        <v>1</v>
      </c>
      <c r="N196" s="212" t="s">
        <v>45</v>
      </c>
      <c r="O196" s="72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5" t="s">
        <v>186</v>
      </c>
      <c r="AT196" s="215" t="s">
        <v>132</v>
      </c>
      <c r="AU196" s="215" t="s">
        <v>138</v>
      </c>
      <c r="AY196" s="18" t="s">
        <v>129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8" t="s">
        <v>138</v>
      </c>
      <c r="BK196" s="216">
        <f>ROUND(I196*H196,2)</f>
        <v>0</v>
      </c>
      <c r="BL196" s="18" t="s">
        <v>186</v>
      </c>
      <c r="BM196" s="215" t="s">
        <v>266</v>
      </c>
    </row>
    <row r="197" spans="1:65" s="12" customFormat="1" ht="22.9" customHeight="1">
      <c r="B197" s="188"/>
      <c r="C197" s="189"/>
      <c r="D197" s="190" t="s">
        <v>78</v>
      </c>
      <c r="E197" s="202" t="s">
        <v>267</v>
      </c>
      <c r="F197" s="202" t="s">
        <v>268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SUM(P198:P210)</f>
        <v>0</v>
      </c>
      <c r="Q197" s="196"/>
      <c r="R197" s="197">
        <f>SUM(R198:R210)</f>
        <v>0.76411799999999996</v>
      </c>
      <c r="S197" s="196"/>
      <c r="T197" s="198">
        <f>SUM(T198:T210)</f>
        <v>0</v>
      </c>
      <c r="AR197" s="199" t="s">
        <v>138</v>
      </c>
      <c r="AT197" s="200" t="s">
        <v>78</v>
      </c>
      <c r="AU197" s="200" t="s">
        <v>87</v>
      </c>
      <c r="AY197" s="199" t="s">
        <v>129</v>
      </c>
      <c r="BK197" s="201">
        <f>SUM(BK198:BK210)</f>
        <v>0</v>
      </c>
    </row>
    <row r="198" spans="1:65" s="2" customFormat="1" ht="16.5" customHeight="1">
      <c r="A198" s="35"/>
      <c r="B198" s="36"/>
      <c r="C198" s="204" t="s">
        <v>269</v>
      </c>
      <c r="D198" s="204" t="s">
        <v>132</v>
      </c>
      <c r="E198" s="205" t="s">
        <v>270</v>
      </c>
      <c r="F198" s="206" t="s">
        <v>271</v>
      </c>
      <c r="G198" s="207" t="s">
        <v>185</v>
      </c>
      <c r="H198" s="208">
        <v>238.97399999999999</v>
      </c>
      <c r="I198" s="209"/>
      <c r="J198" s="210">
        <f>ROUND(I198*H198,2)</f>
        <v>0</v>
      </c>
      <c r="K198" s="206" t="s">
        <v>136</v>
      </c>
      <c r="L198" s="40"/>
      <c r="M198" s="211" t="s">
        <v>1</v>
      </c>
      <c r="N198" s="212" t="s">
        <v>45</v>
      </c>
      <c r="O198" s="72"/>
      <c r="P198" s="213">
        <f>O198*H198</f>
        <v>0</v>
      </c>
      <c r="Q198" s="213">
        <v>2.0000000000000001E-4</v>
      </c>
      <c r="R198" s="213">
        <f>Q198*H198</f>
        <v>4.7794799999999998E-2</v>
      </c>
      <c r="S198" s="213">
        <v>0</v>
      </c>
      <c r="T198" s="21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5" t="s">
        <v>186</v>
      </c>
      <c r="AT198" s="215" t="s">
        <v>132</v>
      </c>
      <c r="AU198" s="215" t="s">
        <v>138</v>
      </c>
      <c r="AY198" s="18" t="s">
        <v>129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8" t="s">
        <v>138</v>
      </c>
      <c r="BK198" s="216">
        <f>ROUND(I198*H198,2)</f>
        <v>0</v>
      </c>
      <c r="BL198" s="18" t="s">
        <v>186</v>
      </c>
      <c r="BM198" s="215" t="s">
        <v>272</v>
      </c>
    </row>
    <row r="199" spans="1:65" s="13" customFormat="1" ht="11.25">
      <c r="B199" s="217"/>
      <c r="C199" s="218"/>
      <c r="D199" s="219" t="s">
        <v>140</v>
      </c>
      <c r="E199" s="220" t="s">
        <v>1</v>
      </c>
      <c r="F199" s="221" t="s">
        <v>273</v>
      </c>
      <c r="G199" s="218"/>
      <c r="H199" s="220" t="s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138</v>
      </c>
      <c r="AV199" s="13" t="s">
        <v>87</v>
      </c>
      <c r="AW199" s="13" t="s">
        <v>35</v>
      </c>
      <c r="AX199" s="13" t="s">
        <v>79</v>
      </c>
      <c r="AY199" s="227" t="s">
        <v>129</v>
      </c>
    </row>
    <row r="200" spans="1:65" s="14" customFormat="1" ht="11.25">
      <c r="B200" s="228"/>
      <c r="C200" s="229"/>
      <c r="D200" s="219" t="s">
        <v>140</v>
      </c>
      <c r="E200" s="230" t="s">
        <v>1</v>
      </c>
      <c r="F200" s="231" t="s">
        <v>274</v>
      </c>
      <c r="G200" s="229"/>
      <c r="H200" s="232">
        <v>138.97399999999999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140</v>
      </c>
      <c r="AU200" s="238" t="s">
        <v>138</v>
      </c>
      <c r="AV200" s="14" t="s">
        <v>138</v>
      </c>
      <c r="AW200" s="14" t="s">
        <v>35</v>
      </c>
      <c r="AX200" s="14" t="s">
        <v>79</v>
      </c>
      <c r="AY200" s="238" t="s">
        <v>129</v>
      </c>
    </row>
    <row r="201" spans="1:65" s="14" customFormat="1" ht="11.25">
      <c r="B201" s="228"/>
      <c r="C201" s="229"/>
      <c r="D201" s="219" t="s">
        <v>140</v>
      </c>
      <c r="E201" s="230" t="s">
        <v>1</v>
      </c>
      <c r="F201" s="231" t="s">
        <v>275</v>
      </c>
      <c r="G201" s="229"/>
      <c r="H201" s="232">
        <v>100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140</v>
      </c>
      <c r="AU201" s="238" t="s">
        <v>138</v>
      </c>
      <c r="AV201" s="14" t="s">
        <v>138</v>
      </c>
      <c r="AW201" s="14" t="s">
        <v>35</v>
      </c>
      <c r="AX201" s="14" t="s">
        <v>79</v>
      </c>
      <c r="AY201" s="238" t="s">
        <v>129</v>
      </c>
    </row>
    <row r="202" spans="1:65" s="15" customFormat="1" ht="11.25">
      <c r="B202" s="239"/>
      <c r="C202" s="240"/>
      <c r="D202" s="219" t="s">
        <v>140</v>
      </c>
      <c r="E202" s="241" t="s">
        <v>1</v>
      </c>
      <c r="F202" s="242" t="s">
        <v>144</v>
      </c>
      <c r="G202" s="240"/>
      <c r="H202" s="243">
        <v>238.97399999999999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AT202" s="249" t="s">
        <v>140</v>
      </c>
      <c r="AU202" s="249" t="s">
        <v>138</v>
      </c>
      <c r="AV202" s="15" t="s">
        <v>137</v>
      </c>
      <c r="AW202" s="15" t="s">
        <v>35</v>
      </c>
      <c r="AX202" s="15" t="s">
        <v>87</v>
      </c>
      <c r="AY202" s="249" t="s">
        <v>129</v>
      </c>
    </row>
    <row r="203" spans="1:65" s="2" customFormat="1" ht="16.5" customHeight="1">
      <c r="A203" s="35"/>
      <c r="B203" s="36"/>
      <c r="C203" s="204" t="s">
        <v>276</v>
      </c>
      <c r="D203" s="204" t="s">
        <v>132</v>
      </c>
      <c r="E203" s="205" t="s">
        <v>277</v>
      </c>
      <c r="F203" s="206" t="s">
        <v>278</v>
      </c>
      <c r="G203" s="207" t="s">
        <v>185</v>
      </c>
      <c r="H203" s="208">
        <v>2470.08</v>
      </c>
      <c r="I203" s="209"/>
      <c r="J203" s="210">
        <f>ROUND(I203*H203,2)</f>
        <v>0</v>
      </c>
      <c r="K203" s="206" t="s">
        <v>136</v>
      </c>
      <c r="L203" s="40"/>
      <c r="M203" s="211" t="s">
        <v>1</v>
      </c>
      <c r="N203" s="212" t="s">
        <v>45</v>
      </c>
      <c r="O203" s="72"/>
      <c r="P203" s="213">
        <f>O203*H203</f>
        <v>0</v>
      </c>
      <c r="Q203" s="213">
        <v>2.9E-4</v>
      </c>
      <c r="R203" s="213">
        <f>Q203*H203</f>
        <v>0.71632319999999994</v>
      </c>
      <c r="S203" s="213">
        <v>0</v>
      </c>
      <c r="T203" s="21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5" t="s">
        <v>186</v>
      </c>
      <c r="AT203" s="215" t="s">
        <v>132</v>
      </c>
      <c r="AU203" s="215" t="s">
        <v>138</v>
      </c>
      <c r="AY203" s="18" t="s">
        <v>129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8" t="s">
        <v>138</v>
      </c>
      <c r="BK203" s="216">
        <f>ROUND(I203*H203,2)</f>
        <v>0</v>
      </c>
      <c r="BL203" s="18" t="s">
        <v>186</v>
      </c>
      <c r="BM203" s="215" t="s">
        <v>279</v>
      </c>
    </row>
    <row r="204" spans="1:65" s="13" customFormat="1" ht="11.25">
      <c r="B204" s="217"/>
      <c r="C204" s="218"/>
      <c r="D204" s="219" t="s">
        <v>140</v>
      </c>
      <c r="E204" s="220" t="s">
        <v>1</v>
      </c>
      <c r="F204" s="221" t="s">
        <v>273</v>
      </c>
      <c r="G204" s="218"/>
      <c r="H204" s="220" t="s">
        <v>1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140</v>
      </c>
      <c r="AU204" s="227" t="s">
        <v>138</v>
      </c>
      <c r="AV204" s="13" t="s">
        <v>87</v>
      </c>
      <c r="AW204" s="13" t="s">
        <v>35</v>
      </c>
      <c r="AX204" s="13" t="s">
        <v>79</v>
      </c>
      <c r="AY204" s="227" t="s">
        <v>129</v>
      </c>
    </row>
    <row r="205" spans="1:65" s="14" customFormat="1" ht="11.25">
      <c r="B205" s="228"/>
      <c r="C205" s="229"/>
      <c r="D205" s="219" t="s">
        <v>140</v>
      </c>
      <c r="E205" s="230" t="s">
        <v>1</v>
      </c>
      <c r="F205" s="231" t="s">
        <v>274</v>
      </c>
      <c r="G205" s="229"/>
      <c r="H205" s="232">
        <v>138.97399999999999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140</v>
      </c>
      <c r="AU205" s="238" t="s">
        <v>138</v>
      </c>
      <c r="AV205" s="14" t="s">
        <v>138</v>
      </c>
      <c r="AW205" s="14" t="s">
        <v>35</v>
      </c>
      <c r="AX205" s="14" t="s">
        <v>79</v>
      </c>
      <c r="AY205" s="238" t="s">
        <v>129</v>
      </c>
    </row>
    <row r="206" spans="1:65" s="14" customFormat="1" ht="11.25">
      <c r="B206" s="228"/>
      <c r="C206" s="229"/>
      <c r="D206" s="219" t="s">
        <v>140</v>
      </c>
      <c r="E206" s="230" t="s">
        <v>1</v>
      </c>
      <c r="F206" s="231" t="s">
        <v>275</v>
      </c>
      <c r="G206" s="229"/>
      <c r="H206" s="232">
        <v>100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140</v>
      </c>
      <c r="AU206" s="238" t="s">
        <v>138</v>
      </c>
      <c r="AV206" s="14" t="s">
        <v>138</v>
      </c>
      <c r="AW206" s="14" t="s">
        <v>35</v>
      </c>
      <c r="AX206" s="14" t="s">
        <v>79</v>
      </c>
      <c r="AY206" s="238" t="s">
        <v>129</v>
      </c>
    </row>
    <row r="207" spans="1:65" s="16" customFormat="1" ht="11.25">
      <c r="B207" s="250"/>
      <c r="C207" s="251"/>
      <c r="D207" s="219" t="s">
        <v>140</v>
      </c>
      <c r="E207" s="252" t="s">
        <v>1</v>
      </c>
      <c r="F207" s="253" t="s">
        <v>280</v>
      </c>
      <c r="G207" s="251"/>
      <c r="H207" s="254">
        <v>238.97399999999999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AT207" s="260" t="s">
        <v>140</v>
      </c>
      <c r="AU207" s="260" t="s">
        <v>138</v>
      </c>
      <c r="AV207" s="16" t="s">
        <v>154</v>
      </c>
      <c r="AW207" s="16" t="s">
        <v>35</v>
      </c>
      <c r="AX207" s="16" t="s">
        <v>79</v>
      </c>
      <c r="AY207" s="260" t="s">
        <v>129</v>
      </c>
    </row>
    <row r="208" spans="1:65" s="13" customFormat="1" ht="11.25">
      <c r="B208" s="217"/>
      <c r="C208" s="218"/>
      <c r="D208" s="219" t="s">
        <v>140</v>
      </c>
      <c r="E208" s="220" t="s">
        <v>1</v>
      </c>
      <c r="F208" s="221" t="s">
        <v>281</v>
      </c>
      <c r="G208" s="218"/>
      <c r="H208" s="220" t="s">
        <v>1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140</v>
      </c>
      <c r="AU208" s="227" t="s">
        <v>138</v>
      </c>
      <c r="AV208" s="13" t="s">
        <v>87</v>
      </c>
      <c r="AW208" s="13" t="s">
        <v>35</v>
      </c>
      <c r="AX208" s="13" t="s">
        <v>79</v>
      </c>
      <c r="AY208" s="227" t="s">
        <v>129</v>
      </c>
    </row>
    <row r="209" spans="1:65" s="14" customFormat="1" ht="11.25">
      <c r="B209" s="228"/>
      <c r="C209" s="229"/>
      <c r="D209" s="219" t="s">
        <v>140</v>
      </c>
      <c r="E209" s="230" t="s">
        <v>1</v>
      </c>
      <c r="F209" s="231" t="s">
        <v>282</v>
      </c>
      <c r="G209" s="229"/>
      <c r="H209" s="232">
        <v>2231.1060000000002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140</v>
      </c>
      <c r="AU209" s="238" t="s">
        <v>138</v>
      </c>
      <c r="AV209" s="14" t="s">
        <v>138</v>
      </c>
      <c r="AW209" s="14" t="s">
        <v>35</v>
      </c>
      <c r="AX209" s="14" t="s">
        <v>79</v>
      </c>
      <c r="AY209" s="238" t="s">
        <v>129</v>
      </c>
    </row>
    <row r="210" spans="1:65" s="15" customFormat="1" ht="11.25">
      <c r="B210" s="239"/>
      <c r="C210" s="240"/>
      <c r="D210" s="219" t="s">
        <v>140</v>
      </c>
      <c r="E210" s="241" t="s">
        <v>1</v>
      </c>
      <c r="F210" s="242" t="s">
        <v>144</v>
      </c>
      <c r="G210" s="240"/>
      <c r="H210" s="243">
        <v>2470.0800000000004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AT210" s="249" t="s">
        <v>140</v>
      </c>
      <c r="AU210" s="249" t="s">
        <v>138</v>
      </c>
      <c r="AV210" s="15" t="s">
        <v>137</v>
      </c>
      <c r="AW210" s="15" t="s">
        <v>35</v>
      </c>
      <c r="AX210" s="15" t="s">
        <v>87</v>
      </c>
      <c r="AY210" s="249" t="s">
        <v>129</v>
      </c>
    </row>
    <row r="211" spans="1:65" s="12" customFormat="1" ht="22.9" customHeight="1">
      <c r="B211" s="188"/>
      <c r="C211" s="189"/>
      <c r="D211" s="190" t="s">
        <v>78</v>
      </c>
      <c r="E211" s="202" t="s">
        <v>283</v>
      </c>
      <c r="F211" s="202" t="s">
        <v>284</v>
      </c>
      <c r="G211" s="189"/>
      <c r="H211" s="189"/>
      <c r="I211" s="192"/>
      <c r="J211" s="203">
        <f>BK211</f>
        <v>0</v>
      </c>
      <c r="K211" s="189"/>
      <c r="L211" s="194"/>
      <c r="M211" s="195"/>
      <c r="N211" s="196"/>
      <c r="O211" s="196"/>
      <c r="P211" s="197">
        <f>SUM(P212:P215)</f>
        <v>0</v>
      </c>
      <c r="Q211" s="196"/>
      <c r="R211" s="197">
        <f>SUM(R212:R215)</f>
        <v>0</v>
      </c>
      <c r="S211" s="196"/>
      <c r="T211" s="198">
        <f>SUM(T212:T215)</f>
        <v>4.8708</v>
      </c>
      <c r="AR211" s="199" t="s">
        <v>138</v>
      </c>
      <c r="AT211" s="200" t="s">
        <v>78</v>
      </c>
      <c r="AU211" s="200" t="s">
        <v>87</v>
      </c>
      <c r="AY211" s="199" t="s">
        <v>129</v>
      </c>
      <c r="BK211" s="201">
        <f>SUM(BK212:BK215)</f>
        <v>0</v>
      </c>
    </row>
    <row r="212" spans="1:65" s="2" customFormat="1" ht="16.5" customHeight="1">
      <c r="A212" s="35"/>
      <c r="B212" s="36"/>
      <c r="C212" s="204" t="s">
        <v>285</v>
      </c>
      <c r="D212" s="204" t="s">
        <v>132</v>
      </c>
      <c r="E212" s="205" t="s">
        <v>286</v>
      </c>
      <c r="F212" s="206" t="s">
        <v>287</v>
      </c>
      <c r="G212" s="207" t="s">
        <v>185</v>
      </c>
      <c r="H212" s="208">
        <v>110.7</v>
      </c>
      <c r="I212" s="209"/>
      <c r="J212" s="210">
        <f>ROUND(I212*H212,2)</f>
        <v>0</v>
      </c>
      <c r="K212" s="206" t="s">
        <v>136</v>
      </c>
      <c r="L212" s="40"/>
      <c r="M212" s="211" t="s">
        <v>1</v>
      </c>
      <c r="N212" s="212" t="s">
        <v>45</v>
      </c>
      <c r="O212" s="72"/>
      <c r="P212" s="213">
        <f>O212*H212</f>
        <v>0</v>
      </c>
      <c r="Q212" s="213">
        <v>0</v>
      </c>
      <c r="R212" s="213">
        <f>Q212*H212</f>
        <v>0</v>
      </c>
      <c r="S212" s="213">
        <v>4.3999999999999997E-2</v>
      </c>
      <c r="T212" s="214">
        <f>S212*H212</f>
        <v>4.8708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5" t="s">
        <v>186</v>
      </c>
      <c r="AT212" s="215" t="s">
        <v>132</v>
      </c>
      <c r="AU212" s="215" t="s">
        <v>138</v>
      </c>
      <c r="AY212" s="18" t="s">
        <v>129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8" t="s">
        <v>138</v>
      </c>
      <c r="BK212" s="216">
        <f>ROUND(I212*H212,2)</f>
        <v>0</v>
      </c>
      <c r="BL212" s="18" t="s">
        <v>186</v>
      </c>
      <c r="BM212" s="215" t="s">
        <v>288</v>
      </c>
    </row>
    <row r="213" spans="1:65" s="13" customFormat="1" ht="11.25">
      <c r="B213" s="217"/>
      <c r="C213" s="218"/>
      <c r="D213" s="219" t="s">
        <v>140</v>
      </c>
      <c r="E213" s="220" t="s">
        <v>1</v>
      </c>
      <c r="F213" s="221" t="s">
        <v>289</v>
      </c>
      <c r="G213" s="218"/>
      <c r="H213" s="220" t="s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140</v>
      </c>
      <c r="AU213" s="227" t="s">
        <v>138</v>
      </c>
      <c r="AV213" s="13" t="s">
        <v>87</v>
      </c>
      <c r="AW213" s="13" t="s">
        <v>35</v>
      </c>
      <c r="AX213" s="13" t="s">
        <v>79</v>
      </c>
      <c r="AY213" s="227" t="s">
        <v>129</v>
      </c>
    </row>
    <row r="214" spans="1:65" s="14" customFormat="1" ht="11.25">
      <c r="B214" s="228"/>
      <c r="C214" s="229"/>
      <c r="D214" s="219" t="s">
        <v>140</v>
      </c>
      <c r="E214" s="230" t="s">
        <v>1</v>
      </c>
      <c r="F214" s="231" t="s">
        <v>290</v>
      </c>
      <c r="G214" s="229"/>
      <c r="H214" s="232">
        <v>110.7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140</v>
      </c>
      <c r="AU214" s="238" t="s">
        <v>138</v>
      </c>
      <c r="AV214" s="14" t="s">
        <v>138</v>
      </c>
      <c r="AW214" s="14" t="s">
        <v>35</v>
      </c>
      <c r="AX214" s="14" t="s">
        <v>87</v>
      </c>
      <c r="AY214" s="238" t="s">
        <v>129</v>
      </c>
    </row>
    <row r="215" spans="1:65" s="2" customFormat="1" ht="16.5" customHeight="1">
      <c r="A215" s="35"/>
      <c r="B215" s="36"/>
      <c r="C215" s="204" t="s">
        <v>291</v>
      </c>
      <c r="D215" s="204" t="s">
        <v>132</v>
      </c>
      <c r="E215" s="205" t="s">
        <v>292</v>
      </c>
      <c r="F215" s="206" t="s">
        <v>293</v>
      </c>
      <c r="G215" s="207" t="s">
        <v>185</v>
      </c>
      <c r="H215" s="208">
        <v>110.7</v>
      </c>
      <c r="I215" s="209"/>
      <c r="J215" s="210">
        <f>ROUND(I215*H215,2)</f>
        <v>0</v>
      </c>
      <c r="K215" s="206" t="s">
        <v>136</v>
      </c>
      <c r="L215" s="40"/>
      <c r="M215" s="261" t="s">
        <v>1</v>
      </c>
      <c r="N215" s="262" t="s">
        <v>45</v>
      </c>
      <c r="O215" s="263"/>
      <c r="P215" s="264">
        <f>O215*H215</f>
        <v>0</v>
      </c>
      <c r="Q215" s="264">
        <v>0</v>
      </c>
      <c r="R215" s="264">
        <f>Q215*H215</f>
        <v>0</v>
      </c>
      <c r="S215" s="264">
        <v>0</v>
      </c>
      <c r="T215" s="265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5" t="s">
        <v>186</v>
      </c>
      <c r="AT215" s="215" t="s">
        <v>132</v>
      </c>
      <c r="AU215" s="215" t="s">
        <v>138</v>
      </c>
      <c r="AY215" s="18" t="s">
        <v>129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8" t="s">
        <v>138</v>
      </c>
      <c r="BK215" s="216">
        <f>ROUND(I215*H215,2)</f>
        <v>0</v>
      </c>
      <c r="BL215" s="18" t="s">
        <v>186</v>
      </c>
      <c r="BM215" s="215" t="s">
        <v>294</v>
      </c>
    </row>
    <row r="216" spans="1:65" s="2" customFormat="1" ht="6.95" customHeight="1">
      <c r="A216" s="35"/>
      <c r="B216" s="55"/>
      <c r="C216" s="56"/>
      <c r="D216" s="56"/>
      <c r="E216" s="56"/>
      <c r="F216" s="56"/>
      <c r="G216" s="56"/>
      <c r="H216" s="56"/>
      <c r="I216" s="153"/>
      <c r="J216" s="56"/>
      <c r="K216" s="56"/>
      <c r="L216" s="40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algorithmName="SHA-512" hashValue="67RdH57Z82De5vooRLCDM3lxTj88LkhrrG31/Du0+5Fjdzr6hzdhMmxQc21D6zFvfHMrBOmGMyhmYZ0VXI7qvw==" saltValue="jzweWywPyWLIwzfpehjoHRhNLRAkOWfEncwkTzV30yRHhMtg/L3yHqyUDhJ7Tdys9ZQ3XalneJZTW43+0+M11A==" spinCount="100000" sheet="1" objects="1" scenarios="1" formatColumns="0" formatRows="0" autoFilter="0"/>
  <autoFilter ref="C122:K215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73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87</v>
      </c>
    </row>
    <row r="4" spans="1:46" s="1" customFormat="1" ht="24.95" customHeight="1">
      <c r="B4" s="21"/>
      <c r="D4" s="113" t="s">
        <v>99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0" t="str">
        <f>'Rekapitulace stavby'!K6</f>
        <v>Revitalizace polyfunkčního bytového domu- ul.Petra Křičky č.p.3106, 3373 - Ostrava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100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295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17" t="s">
        <v>22</v>
      </c>
      <c r="G12" s="35"/>
      <c r="H12" s="35"/>
      <c r="I12" s="118" t="s">
        <v>23</v>
      </c>
      <c r="J12" s="119" t="str">
        <f>'Rekapitulace stavby'!AN8</f>
        <v>6. 3. 2020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25</v>
      </c>
      <c r="E14" s="35"/>
      <c r="F14" s="35"/>
      <c r="G14" s="35"/>
      <c r="H14" s="35"/>
      <c r="I14" s="118" t="s">
        <v>26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28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29</v>
      </c>
      <c r="E17" s="35"/>
      <c r="F17" s="35"/>
      <c r="G17" s="35"/>
      <c r="H17" s="35"/>
      <c r="I17" s="118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31</v>
      </c>
      <c r="E20" s="35"/>
      <c r="F20" s="35"/>
      <c r="G20" s="35"/>
      <c r="H20" s="35"/>
      <c r="I20" s="118" t="s">
        <v>26</v>
      </c>
      <c r="J20" s="117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28</v>
      </c>
      <c r="J21" s="117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36</v>
      </c>
      <c r="E23" s="35"/>
      <c r="F23" s="35"/>
      <c r="G23" s="35"/>
      <c r="H23" s="35"/>
      <c r="I23" s="118" t="s">
        <v>26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">
        <v>37</v>
      </c>
      <c r="F24" s="35"/>
      <c r="G24" s="35"/>
      <c r="H24" s="35"/>
      <c r="I24" s="118" t="s">
        <v>28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38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43</v>
      </c>
      <c r="E33" s="115" t="s">
        <v>44</v>
      </c>
      <c r="F33" s="131">
        <f>ROUND((SUM(BE130:BE731)),  2)</f>
        <v>0</v>
      </c>
      <c r="G33" s="35"/>
      <c r="H33" s="35"/>
      <c r="I33" s="132">
        <v>0.21</v>
      </c>
      <c r="J33" s="131">
        <f>ROUND(((SUM(BE130:BE731))*I33),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45</v>
      </c>
      <c r="F34" s="131">
        <f>ROUND((SUM(BF130:BF731)),  2)</f>
        <v>0</v>
      </c>
      <c r="G34" s="35"/>
      <c r="H34" s="35"/>
      <c r="I34" s="132">
        <v>0.15</v>
      </c>
      <c r="J34" s="131">
        <f>ROUND(((SUM(BF130:BF731))*I34),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ROUND((SUM(BG130:BG731)),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ROUND((SUM(BH130:BH731)),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ROUND((SUM(BI130:BI731)),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Revitalizace polyfunkčního bytového domu- ul.Petra Křičky č.p.3106, 3373 - Ostrava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9" t="str">
        <f>E9</f>
        <v>0604 - Bytový dům č.p.3373 - stavební část - NEuznatelné náklady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Ostrava</v>
      </c>
      <c r="G89" s="37"/>
      <c r="H89" s="37"/>
      <c r="I89" s="118" t="s">
        <v>23</v>
      </c>
      <c r="J89" s="67" t="str">
        <f>IF(J12="","",J12)</f>
        <v>6. 3. 2020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 xml:space="preserve"> </v>
      </c>
      <c r="G91" s="37"/>
      <c r="H91" s="37"/>
      <c r="I91" s="118" t="s">
        <v>31</v>
      </c>
      <c r="J91" s="33" t="str">
        <f>E21</f>
        <v>MS-projekce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118" t="s">
        <v>36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1:31" s="9" customFormat="1" ht="24.95" customHeight="1">
      <c r="B97" s="162"/>
      <c r="C97" s="163"/>
      <c r="D97" s="164" t="s">
        <v>107</v>
      </c>
      <c r="E97" s="165"/>
      <c r="F97" s="165"/>
      <c r="G97" s="165"/>
      <c r="H97" s="165"/>
      <c r="I97" s="166"/>
      <c r="J97" s="167">
        <f>J131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296</v>
      </c>
      <c r="E98" s="172"/>
      <c r="F98" s="172"/>
      <c r="G98" s="172"/>
      <c r="H98" s="172"/>
      <c r="I98" s="173"/>
      <c r="J98" s="174">
        <f>J132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297</v>
      </c>
      <c r="E99" s="172"/>
      <c r="F99" s="172"/>
      <c r="G99" s="172"/>
      <c r="H99" s="172"/>
      <c r="I99" s="173"/>
      <c r="J99" s="174">
        <f>J136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298</v>
      </c>
      <c r="E100" s="172"/>
      <c r="F100" s="172"/>
      <c r="G100" s="172"/>
      <c r="H100" s="172"/>
      <c r="I100" s="173"/>
      <c r="J100" s="174">
        <f>J192</f>
        <v>0</v>
      </c>
      <c r="K100" s="170"/>
      <c r="L100" s="175"/>
    </row>
    <row r="101" spans="1:31" s="10" customFormat="1" ht="19.899999999999999" customHeight="1">
      <c r="B101" s="169"/>
      <c r="C101" s="170"/>
      <c r="D101" s="171" t="s">
        <v>299</v>
      </c>
      <c r="E101" s="172"/>
      <c r="F101" s="172"/>
      <c r="G101" s="172"/>
      <c r="H101" s="172"/>
      <c r="I101" s="173"/>
      <c r="J101" s="174">
        <f>J253</f>
        <v>0</v>
      </c>
      <c r="K101" s="170"/>
      <c r="L101" s="175"/>
    </row>
    <row r="102" spans="1:31" s="10" customFormat="1" ht="19.899999999999999" customHeight="1">
      <c r="B102" s="169"/>
      <c r="C102" s="170"/>
      <c r="D102" s="171" t="s">
        <v>108</v>
      </c>
      <c r="E102" s="172"/>
      <c r="F102" s="172"/>
      <c r="G102" s="172"/>
      <c r="H102" s="172"/>
      <c r="I102" s="173"/>
      <c r="J102" s="174">
        <f>J468</f>
        <v>0</v>
      </c>
      <c r="K102" s="170"/>
      <c r="L102" s="175"/>
    </row>
    <row r="103" spans="1:31" s="10" customFormat="1" ht="19.899999999999999" customHeight="1">
      <c r="B103" s="169"/>
      <c r="C103" s="170"/>
      <c r="D103" s="171" t="s">
        <v>109</v>
      </c>
      <c r="E103" s="172"/>
      <c r="F103" s="172"/>
      <c r="G103" s="172"/>
      <c r="H103" s="172"/>
      <c r="I103" s="173"/>
      <c r="J103" s="174">
        <f>J562</f>
        <v>0</v>
      </c>
      <c r="K103" s="170"/>
      <c r="L103" s="175"/>
    </row>
    <row r="104" spans="1:31" s="10" customFormat="1" ht="19.899999999999999" customHeight="1">
      <c r="B104" s="169"/>
      <c r="C104" s="170"/>
      <c r="D104" s="171" t="s">
        <v>300</v>
      </c>
      <c r="E104" s="172"/>
      <c r="F104" s="172"/>
      <c r="G104" s="172"/>
      <c r="H104" s="172"/>
      <c r="I104" s="173"/>
      <c r="J104" s="174">
        <f>J573</f>
        <v>0</v>
      </c>
      <c r="K104" s="170"/>
      <c r="L104" s="175"/>
    </row>
    <row r="105" spans="1:31" s="9" customFormat="1" ht="24.95" customHeight="1">
      <c r="B105" s="162"/>
      <c r="C105" s="163"/>
      <c r="D105" s="164" t="s">
        <v>110</v>
      </c>
      <c r="E105" s="165"/>
      <c r="F105" s="165"/>
      <c r="G105" s="165"/>
      <c r="H105" s="165"/>
      <c r="I105" s="166"/>
      <c r="J105" s="167">
        <f>J575</f>
        <v>0</v>
      </c>
      <c r="K105" s="163"/>
      <c r="L105" s="168"/>
    </row>
    <row r="106" spans="1:31" s="10" customFormat="1" ht="19.899999999999999" customHeight="1">
      <c r="B106" s="169"/>
      <c r="C106" s="170"/>
      <c r="D106" s="171" t="s">
        <v>301</v>
      </c>
      <c r="E106" s="172"/>
      <c r="F106" s="172"/>
      <c r="G106" s="172"/>
      <c r="H106" s="172"/>
      <c r="I106" s="173"/>
      <c r="J106" s="174">
        <f>J576</f>
        <v>0</v>
      </c>
      <c r="K106" s="170"/>
      <c r="L106" s="175"/>
    </row>
    <row r="107" spans="1:31" s="10" customFormat="1" ht="19.899999999999999" customHeight="1">
      <c r="B107" s="169"/>
      <c r="C107" s="170"/>
      <c r="D107" s="171" t="s">
        <v>302</v>
      </c>
      <c r="E107" s="172"/>
      <c r="F107" s="172"/>
      <c r="G107" s="172"/>
      <c r="H107" s="172"/>
      <c r="I107" s="173"/>
      <c r="J107" s="174">
        <f>J582</f>
        <v>0</v>
      </c>
      <c r="K107" s="170"/>
      <c r="L107" s="175"/>
    </row>
    <row r="108" spans="1:31" s="10" customFormat="1" ht="19.899999999999999" customHeight="1">
      <c r="B108" s="169"/>
      <c r="C108" s="170"/>
      <c r="D108" s="171" t="s">
        <v>111</v>
      </c>
      <c r="E108" s="172"/>
      <c r="F108" s="172"/>
      <c r="G108" s="172"/>
      <c r="H108" s="172"/>
      <c r="I108" s="173"/>
      <c r="J108" s="174">
        <f>J614</f>
        <v>0</v>
      </c>
      <c r="K108" s="170"/>
      <c r="L108" s="175"/>
    </row>
    <row r="109" spans="1:31" s="10" customFormat="1" ht="19.899999999999999" customHeight="1">
      <c r="B109" s="169"/>
      <c r="C109" s="170"/>
      <c r="D109" s="171" t="s">
        <v>112</v>
      </c>
      <c r="E109" s="172"/>
      <c r="F109" s="172"/>
      <c r="G109" s="172"/>
      <c r="H109" s="172"/>
      <c r="I109" s="173"/>
      <c r="J109" s="174">
        <f>J699</f>
        <v>0</v>
      </c>
      <c r="K109" s="170"/>
      <c r="L109" s="175"/>
    </row>
    <row r="110" spans="1:31" s="10" customFormat="1" ht="19.899999999999999" customHeight="1">
      <c r="B110" s="169"/>
      <c r="C110" s="170"/>
      <c r="D110" s="171" t="s">
        <v>113</v>
      </c>
      <c r="E110" s="172"/>
      <c r="F110" s="172"/>
      <c r="G110" s="172"/>
      <c r="H110" s="172"/>
      <c r="I110" s="173"/>
      <c r="J110" s="174">
        <f>J721</f>
        <v>0</v>
      </c>
      <c r="K110" s="170"/>
      <c r="L110" s="175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153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156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114</v>
      </c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27" t="str">
        <f>E7</f>
        <v>Revitalizace polyfunkčního bytového domu- ul.Petra Křičky č.p.3106, 3373 - Ostrava</v>
      </c>
      <c r="F120" s="328"/>
      <c r="G120" s="328"/>
      <c r="H120" s="328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100</v>
      </c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79" t="str">
        <f>E9</f>
        <v>0604 - Bytový dům č.p.3373 - stavební část - NEuznatelné náklady</v>
      </c>
      <c r="F122" s="329"/>
      <c r="G122" s="329"/>
      <c r="H122" s="329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21</v>
      </c>
      <c r="D124" s="37"/>
      <c r="E124" s="37"/>
      <c r="F124" s="28" t="str">
        <f>F12</f>
        <v>Ostrava</v>
      </c>
      <c r="G124" s="37"/>
      <c r="H124" s="37"/>
      <c r="I124" s="118" t="s">
        <v>23</v>
      </c>
      <c r="J124" s="67" t="str">
        <f>IF(J12="","",J12)</f>
        <v>6. 3. 2020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25</v>
      </c>
      <c r="D126" s="37"/>
      <c r="E126" s="37"/>
      <c r="F126" s="28" t="str">
        <f>E15</f>
        <v xml:space="preserve"> </v>
      </c>
      <c r="G126" s="37"/>
      <c r="H126" s="37"/>
      <c r="I126" s="118" t="s">
        <v>31</v>
      </c>
      <c r="J126" s="33" t="str">
        <f>E21</f>
        <v>MS-projekce s.r.o.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29</v>
      </c>
      <c r="D127" s="37"/>
      <c r="E127" s="37"/>
      <c r="F127" s="28" t="str">
        <f>IF(E18="","",E18)</f>
        <v>Vyplň údaj</v>
      </c>
      <c r="G127" s="37"/>
      <c r="H127" s="37"/>
      <c r="I127" s="118" t="s">
        <v>36</v>
      </c>
      <c r="J127" s="33" t="str">
        <f>E24</f>
        <v>Hořák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116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76"/>
      <c r="B129" s="177"/>
      <c r="C129" s="178" t="s">
        <v>115</v>
      </c>
      <c r="D129" s="179" t="s">
        <v>64</v>
      </c>
      <c r="E129" s="179" t="s">
        <v>60</v>
      </c>
      <c r="F129" s="179" t="s">
        <v>61</v>
      </c>
      <c r="G129" s="179" t="s">
        <v>116</v>
      </c>
      <c r="H129" s="179" t="s">
        <v>117</v>
      </c>
      <c r="I129" s="180" t="s">
        <v>118</v>
      </c>
      <c r="J129" s="179" t="s">
        <v>104</v>
      </c>
      <c r="K129" s="181" t="s">
        <v>119</v>
      </c>
      <c r="L129" s="182"/>
      <c r="M129" s="76" t="s">
        <v>1</v>
      </c>
      <c r="N129" s="77" t="s">
        <v>43</v>
      </c>
      <c r="O129" s="77" t="s">
        <v>120</v>
      </c>
      <c r="P129" s="77" t="s">
        <v>121</v>
      </c>
      <c r="Q129" s="77" t="s">
        <v>122</v>
      </c>
      <c r="R129" s="77" t="s">
        <v>123</v>
      </c>
      <c r="S129" s="77" t="s">
        <v>124</v>
      </c>
      <c r="T129" s="78" t="s">
        <v>125</v>
      </c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</row>
    <row r="130" spans="1:65" s="2" customFormat="1" ht="22.9" customHeight="1">
      <c r="A130" s="35"/>
      <c r="B130" s="36"/>
      <c r="C130" s="83" t="s">
        <v>126</v>
      </c>
      <c r="D130" s="37"/>
      <c r="E130" s="37"/>
      <c r="F130" s="37"/>
      <c r="G130" s="37"/>
      <c r="H130" s="37"/>
      <c r="I130" s="116"/>
      <c r="J130" s="183">
        <f>BK130</f>
        <v>0</v>
      </c>
      <c r="K130" s="37"/>
      <c r="L130" s="40"/>
      <c r="M130" s="79"/>
      <c r="N130" s="184"/>
      <c r="O130" s="80"/>
      <c r="P130" s="185">
        <f>P131+P575</f>
        <v>0</v>
      </c>
      <c r="Q130" s="80"/>
      <c r="R130" s="185">
        <f>R131+R575</f>
        <v>56.918376790000011</v>
      </c>
      <c r="S130" s="80"/>
      <c r="T130" s="186">
        <f>T131+T575</f>
        <v>94.838290999999998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78</v>
      </c>
      <c r="AU130" s="18" t="s">
        <v>106</v>
      </c>
      <c r="BK130" s="187">
        <f>BK131+BK575</f>
        <v>0</v>
      </c>
    </row>
    <row r="131" spans="1:65" s="12" customFormat="1" ht="25.9" customHeight="1">
      <c r="B131" s="188"/>
      <c r="C131" s="189"/>
      <c r="D131" s="190" t="s">
        <v>78</v>
      </c>
      <c r="E131" s="191" t="s">
        <v>127</v>
      </c>
      <c r="F131" s="191" t="s">
        <v>128</v>
      </c>
      <c r="G131" s="189"/>
      <c r="H131" s="189"/>
      <c r="I131" s="192"/>
      <c r="J131" s="193">
        <f>BK131</f>
        <v>0</v>
      </c>
      <c r="K131" s="189"/>
      <c r="L131" s="194"/>
      <c r="M131" s="195"/>
      <c r="N131" s="196"/>
      <c r="O131" s="196"/>
      <c r="P131" s="197">
        <f>P132+P136+P192+P253+P468+P562+P573</f>
        <v>0</v>
      </c>
      <c r="Q131" s="196"/>
      <c r="R131" s="197">
        <f>R132+R136+R192+R253+R468+R562+R573</f>
        <v>44.615962700000004</v>
      </c>
      <c r="S131" s="196"/>
      <c r="T131" s="198">
        <f>T132+T136+T192+T253+T468+T562+T573</f>
        <v>53.712766000000009</v>
      </c>
      <c r="AR131" s="199" t="s">
        <v>87</v>
      </c>
      <c r="AT131" s="200" t="s">
        <v>78</v>
      </c>
      <c r="AU131" s="200" t="s">
        <v>79</v>
      </c>
      <c r="AY131" s="199" t="s">
        <v>129</v>
      </c>
      <c r="BK131" s="201">
        <f>BK132+BK136+BK192+BK253+BK468+BK562+BK573</f>
        <v>0</v>
      </c>
    </row>
    <row r="132" spans="1:65" s="12" customFormat="1" ht="22.9" customHeight="1">
      <c r="B132" s="188"/>
      <c r="C132" s="189"/>
      <c r="D132" s="190" t="s">
        <v>78</v>
      </c>
      <c r="E132" s="202" t="s">
        <v>236</v>
      </c>
      <c r="F132" s="202" t="s">
        <v>303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SUM(P133:P135)</f>
        <v>0</v>
      </c>
      <c r="Q132" s="196"/>
      <c r="R132" s="197">
        <f>SUM(R133:R135)</f>
        <v>0</v>
      </c>
      <c r="S132" s="196"/>
      <c r="T132" s="198">
        <f>SUM(T133:T135)</f>
        <v>0</v>
      </c>
      <c r="AR132" s="199" t="s">
        <v>87</v>
      </c>
      <c r="AT132" s="200" t="s">
        <v>78</v>
      </c>
      <c r="AU132" s="200" t="s">
        <v>87</v>
      </c>
      <c r="AY132" s="199" t="s">
        <v>129</v>
      </c>
      <c r="BK132" s="201">
        <f>SUM(BK133:BK135)</f>
        <v>0</v>
      </c>
    </row>
    <row r="133" spans="1:65" s="2" customFormat="1" ht="16.5" customHeight="1">
      <c r="A133" s="35"/>
      <c r="B133" s="36"/>
      <c r="C133" s="204" t="s">
        <v>87</v>
      </c>
      <c r="D133" s="204" t="s">
        <v>132</v>
      </c>
      <c r="E133" s="205" t="s">
        <v>304</v>
      </c>
      <c r="F133" s="206" t="s">
        <v>305</v>
      </c>
      <c r="G133" s="207" t="s">
        <v>135</v>
      </c>
      <c r="H133" s="208">
        <v>10.4</v>
      </c>
      <c r="I133" s="209"/>
      <c r="J133" s="210">
        <f>ROUND(I133*H133,2)</f>
        <v>0</v>
      </c>
      <c r="K133" s="206" t="s">
        <v>1</v>
      </c>
      <c r="L133" s="40"/>
      <c r="M133" s="211" t="s">
        <v>1</v>
      </c>
      <c r="N133" s="212" t="s">
        <v>45</v>
      </c>
      <c r="O133" s="7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5" t="s">
        <v>137</v>
      </c>
      <c r="AT133" s="215" t="s">
        <v>132</v>
      </c>
      <c r="AU133" s="215" t="s">
        <v>138</v>
      </c>
      <c r="AY133" s="18" t="s">
        <v>129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138</v>
      </c>
      <c r="BK133" s="216">
        <f>ROUND(I133*H133,2)</f>
        <v>0</v>
      </c>
      <c r="BL133" s="18" t="s">
        <v>137</v>
      </c>
      <c r="BM133" s="215" t="s">
        <v>306</v>
      </c>
    </row>
    <row r="134" spans="1:65" s="13" customFormat="1" ht="11.25">
      <c r="B134" s="217"/>
      <c r="C134" s="218"/>
      <c r="D134" s="219" t="s">
        <v>140</v>
      </c>
      <c r="E134" s="220" t="s">
        <v>1</v>
      </c>
      <c r="F134" s="221" t="s">
        <v>307</v>
      </c>
      <c r="G134" s="218"/>
      <c r="H134" s="220" t="s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140</v>
      </c>
      <c r="AU134" s="227" t="s">
        <v>138</v>
      </c>
      <c r="AV134" s="13" t="s">
        <v>87</v>
      </c>
      <c r="AW134" s="13" t="s">
        <v>35</v>
      </c>
      <c r="AX134" s="13" t="s">
        <v>79</v>
      </c>
      <c r="AY134" s="227" t="s">
        <v>129</v>
      </c>
    </row>
    <row r="135" spans="1:65" s="14" customFormat="1" ht="11.25">
      <c r="B135" s="228"/>
      <c r="C135" s="229"/>
      <c r="D135" s="219" t="s">
        <v>140</v>
      </c>
      <c r="E135" s="230" t="s">
        <v>1</v>
      </c>
      <c r="F135" s="231" t="s">
        <v>308</v>
      </c>
      <c r="G135" s="229"/>
      <c r="H135" s="232">
        <v>10.4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140</v>
      </c>
      <c r="AU135" s="238" t="s">
        <v>138</v>
      </c>
      <c r="AV135" s="14" t="s">
        <v>138</v>
      </c>
      <c r="AW135" s="14" t="s">
        <v>35</v>
      </c>
      <c r="AX135" s="14" t="s">
        <v>87</v>
      </c>
      <c r="AY135" s="238" t="s">
        <v>129</v>
      </c>
    </row>
    <row r="136" spans="1:65" s="12" customFormat="1" ht="22.9" customHeight="1">
      <c r="B136" s="188"/>
      <c r="C136" s="189"/>
      <c r="D136" s="190" t="s">
        <v>78</v>
      </c>
      <c r="E136" s="202" t="s">
        <v>154</v>
      </c>
      <c r="F136" s="202" t="s">
        <v>309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SUM(P137:P191)</f>
        <v>0</v>
      </c>
      <c r="Q136" s="196"/>
      <c r="R136" s="197">
        <f>SUM(R137:R191)</f>
        <v>29.3054527</v>
      </c>
      <c r="S136" s="196"/>
      <c r="T136" s="198">
        <f>SUM(T137:T191)</f>
        <v>0</v>
      </c>
      <c r="AR136" s="199" t="s">
        <v>87</v>
      </c>
      <c r="AT136" s="200" t="s">
        <v>78</v>
      </c>
      <c r="AU136" s="200" t="s">
        <v>87</v>
      </c>
      <c r="AY136" s="199" t="s">
        <v>129</v>
      </c>
      <c r="BK136" s="201">
        <f>SUM(BK137:BK191)</f>
        <v>0</v>
      </c>
    </row>
    <row r="137" spans="1:65" s="2" customFormat="1" ht="16.5" customHeight="1">
      <c r="A137" s="35"/>
      <c r="B137" s="36"/>
      <c r="C137" s="204" t="s">
        <v>138</v>
      </c>
      <c r="D137" s="204" t="s">
        <v>132</v>
      </c>
      <c r="E137" s="205" t="s">
        <v>310</v>
      </c>
      <c r="F137" s="206" t="s">
        <v>311</v>
      </c>
      <c r="G137" s="207" t="s">
        <v>312</v>
      </c>
      <c r="H137" s="208">
        <v>0.86399999999999999</v>
      </c>
      <c r="I137" s="209"/>
      <c r="J137" s="210">
        <f>ROUND(I137*H137,2)</f>
        <v>0</v>
      </c>
      <c r="K137" s="206" t="s">
        <v>136</v>
      </c>
      <c r="L137" s="40"/>
      <c r="M137" s="211" t="s">
        <v>1</v>
      </c>
      <c r="N137" s="212" t="s">
        <v>45</v>
      </c>
      <c r="O137" s="72"/>
      <c r="P137" s="213">
        <f>O137*H137</f>
        <v>0</v>
      </c>
      <c r="Q137" s="213">
        <v>1.8774999999999999</v>
      </c>
      <c r="R137" s="213">
        <f>Q137*H137</f>
        <v>1.62216</v>
      </c>
      <c r="S137" s="213">
        <v>0</v>
      </c>
      <c r="T137" s="21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5" t="s">
        <v>137</v>
      </c>
      <c r="AT137" s="215" t="s">
        <v>132</v>
      </c>
      <c r="AU137" s="215" t="s">
        <v>138</v>
      </c>
      <c r="AY137" s="18" t="s">
        <v>129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8" t="s">
        <v>138</v>
      </c>
      <c r="BK137" s="216">
        <f>ROUND(I137*H137,2)</f>
        <v>0</v>
      </c>
      <c r="BL137" s="18" t="s">
        <v>137</v>
      </c>
      <c r="BM137" s="215" t="s">
        <v>313</v>
      </c>
    </row>
    <row r="138" spans="1:65" s="13" customFormat="1" ht="11.25">
      <c r="B138" s="217"/>
      <c r="C138" s="218"/>
      <c r="D138" s="219" t="s">
        <v>140</v>
      </c>
      <c r="E138" s="220" t="s">
        <v>1</v>
      </c>
      <c r="F138" s="221" t="s">
        <v>314</v>
      </c>
      <c r="G138" s="218"/>
      <c r="H138" s="220" t="s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138</v>
      </c>
      <c r="AV138" s="13" t="s">
        <v>87</v>
      </c>
      <c r="AW138" s="13" t="s">
        <v>35</v>
      </c>
      <c r="AX138" s="13" t="s">
        <v>79</v>
      </c>
      <c r="AY138" s="227" t="s">
        <v>129</v>
      </c>
    </row>
    <row r="139" spans="1:65" s="14" customFormat="1" ht="11.25">
      <c r="B139" s="228"/>
      <c r="C139" s="229"/>
      <c r="D139" s="219" t="s">
        <v>140</v>
      </c>
      <c r="E139" s="230" t="s">
        <v>1</v>
      </c>
      <c r="F139" s="231" t="s">
        <v>315</v>
      </c>
      <c r="G139" s="229"/>
      <c r="H139" s="232">
        <v>0.86399999999999999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140</v>
      </c>
      <c r="AU139" s="238" t="s">
        <v>138</v>
      </c>
      <c r="AV139" s="14" t="s">
        <v>138</v>
      </c>
      <c r="AW139" s="14" t="s">
        <v>35</v>
      </c>
      <c r="AX139" s="14" t="s">
        <v>87</v>
      </c>
      <c r="AY139" s="238" t="s">
        <v>129</v>
      </c>
    </row>
    <row r="140" spans="1:65" s="2" customFormat="1" ht="16.5" customHeight="1">
      <c r="A140" s="35"/>
      <c r="B140" s="36"/>
      <c r="C140" s="204" t="s">
        <v>154</v>
      </c>
      <c r="D140" s="204" t="s">
        <v>132</v>
      </c>
      <c r="E140" s="205" t="s">
        <v>316</v>
      </c>
      <c r="F140" s="206" t="s">
        <v>317</v>
      </c>
      <c r="G140" s="207" t="s">
        <v>312</v>
      </c>
      <c r="H140" s="208">
        <v>7.2</v>
      </c>
      <c r="I140" s="209"/>
      <c r="J140" s="210">
        <f>ROUND(I140*H140,2)</f>
        <v>0</v>
      </c>
      <c r="K140" s="206" t="s">
        <v>136</v>
      </c>
      <c r="L140" s="40"/>
      <c r="M140" s="211" t="s">
        <v>1</v>
      </c>
      <c r="N140" s="212" t="s">
        <v>45</v>
      </c>
      <c r="O140" s="72"/>
      <c r="P140" s="213">
        <f>O140*H140</f>
        <v>0</v>
      </c>
      <c r="Q140" s="213">
        <v>1.3271500000000001</v>
      </c>
      <c r="R140" s="213">
        <f>Q140*H140</f>
        <v>9.5554800000000011</v>
      </c>
      <c r="S140" s="213">
        <v>0</v>
      </c>
      <c r="T140" s="21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5" t="s">
        <v>137</v>
      </c>
      <c r="AT140" s="215" t="s">
        <v>132</v>
      </c>
      <c r="AU140" s="215" t="s">
        <v>138</v>
      </c>
      <c r="AY140" s="18" t="s">
        <v>129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138</v>
      </c>
      <c r="BK140" s="216">
        <f>ROUND(I140*H140,2)</f>
        <v>0</v>
      </c>
      <c r="BL140" s="18" t="s">
        <v>137</v>
      </c>
      <c r="BM140" s="215" t="s">
        <v>318</v>
      </c>
    </row>
    <row r="141" spans="1:65" s="13" customFormat="1" ht="11.25">
      <c r="B141" s="217"/>
      <c r="C141" s="218"/>
      <c r="D141" s="219" t="s">
        <v>140</v>
      </c>
      <c r="E141" s="220" t="s">
        <v>1</v>
      </c>
      <c r="F141" s="221" t="s">
        <v>319</v>
      </c>
      <c r="G141" s="218"/>
      <c r="H141" s="220" t="s">
        <v>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140</v>
      </c>
      <c r="AU141" s="227" t="s">
        <v>138</v>
      </c>
      <c r="AV141" s="13" t="s">
        <v>87</v>
      </c>
      <c r="AW141" s="13" t="s">
        <v>35</v>
      </c>
      <c r="AX141" s="13" t="s">
        <v>79</v>
      </c>
      <c r="AY141" s="227" t="s">
        <v>129</v>
      </c>
    </row>
    <row r="142" spans="1:65" s="14" customFormat="1" ht="11.25">
      <c r="B142" s="228"/>
      <c r="C142" s="229"/>
      <c r="D142" s="219" t="s">
        <v>140</v>
      </c>
      <c r="E142" s="230" t="s">
        <v>1</v>
      </c>
      <c r="F142" s="231" t="s">
        <v>320</v>
      </c>
      <c r="G142" s="229"/>
      <c r="H142" s="232">
        <v>2.3039999999999998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140</v>
      </c>
      <c r="AU142" s="238" t="s">
        <v>138</v>
      </c>
      <c r="AV142" s="14" t="s">
        <v>138</v>
      </c>
      <c r="AW142" s="14" t="s">
        <v>35</v>
      </c>
      <c r="AX142" s="14" t="s">
        <v>79</v>
      </c>
      <c r="AY142" s="238" t="s">
        <v>129</v>
      </c>
    </row>
    <row r="143" spans="1:65" s="13" customFormat="1" ht="11.25">
      <c r="B143" s="217"/>
      <c r="C143" s="218"/>
      <c r="D143" s="219" t="s">
        <v>140</v>
      </c>
      <c r="E143" s="220" t="s">
        <v>1</v>
      </c>
      <c r="F143" s="221" t="s">
        <v>321</v>
      </c>
      <c r="G143" s="218"/>
      <c r="H143" s="220" t="s">
        <v>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140</v>
      </c>
      <c r="AU143" s="227" t="s">
        <v>138</v>
      </c>
      <c r="AV143" s="13" t="s">
        <v>87</v>
      </c>
      <c r="AW143" s="13" t="s">
        <v>35</v>
      </c>
      <c r="AX143" s="13" t="s">
        <v>79</v>
      </c>
      <c r="AY143" s="227" t="s">
        <v>129</v>
      </c>
    </row>
    <row r="144" spans="1:65" s="14" customFormat="1" ht="11.25">
      <c r="B144" s="228"/>
      <c r="C144" s="229"/>
      <c r="D144" s="219" t="s">
        <v>140</v>
      </c>
      <c r="E144" s="230" t="s">
        <v>1</v>
      </c>
      <c r="F144" s="231" t="s">
        <v>322</v>
      </c>
      <c r="G144" s="229"/>
      <c r="H144" s="232">
        <v>4.8959999999999999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140</v>
      </c>
      <c r="AU144" s="238" t="s">
        <v>138</v>
      </c>
      <c r="AV144" s="14" t="s">
        <v>138</v>
      </c>
      <c r="AW144" s="14" t="s">
        <v>35</v>
      </c>
      <c r="AX144" s="14" t="s">
        <v>79</v>
      </c>
      <c r="AY144" s="238" t="s">
        <v>129</v>
      </c>
    </row>
    <row r="145" spans="1:65" s="15" customFormat="1" ht="11.25">
      <c r="B145" s="239"/>
      <c r="C145" s="240"/>
      <c r="D145" s="219" t="s">
        <v>140</v>
      </c>
      <c r="E145" s="241" t="s">
        <v>1</v>
      </c>
      <c r="F145" s="242" t="s">
        <v>144</v>
      </c>
      <c r="G145" s="240"/>
      <c r="H145" s="243">
        <v>7.2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140</v>
      </c>
      <c r="AU145" s="249" t="s">
        <v>138</v>
      </c>
      <c r="AV145" s="15" t="s">
        <v>137</v>
      </c>
      <c r="AW145" s="15" t="s">
        <v>35</v>
      </c>
      <c r="AX145" s="15" t="s">
        <v>87</v>
      </c>
      <c r="AY145" s="249" t="s">
        <v>129</v>
      </c>
    </row>
    <row r="146" spans="1:65" s="2" customFormat="1" ht="21.75" customHeight="1">
      <c r="A146" s="35"/>
      <c r="B146" s="36"/>
      <c r="C146" s="204" t="s">
        <v>137</v>
      </c>
      <c r="D146" s="204" t="s">
        <v>132</v>
      </c>
      <c r="E146" s="205" t="s">
        <v>323</v>
      </c>
      <c r="F146" s="206" t="s">
        <v>324</v>
      </c>
      <c r="G146" s="207" t="s">
        <v>185</v>
      </c>
      <c r="H146" s="208">
        <v>63.16</v>
      </c>
      <c r="I146" s="209"/>
      <c r="J146" s="210">
        <f>ROUND(I146*H146,2)</f>
        <v>0</v>
      </c>
      <c r="K146" s="206" t="s">
        <v>136</v>
      </c>
      <c r="L146" s="40"/>
      <c r="M146" s="211" t="s">
        <v>1</v>
      </c>
      <c r="N146" s="212" t="s">
        <v>45</v>
      </c>
      <c r="O146" s="72"/>
      <c r="P146" s="213">
        <f>O146*H146</f>
        <v>0</v>
      </c>
      <c r="Q146" s="213">
        <v>0.14854000000000001</v>
      </c>
      <c r="R146" s="213">
        <f>Q146*H146</f>
        <v>9.3817863999999993</v>
      </c>
      <c r="S146" s="213">
        <v>0</v>
      </c>
      <c r="T146" s="21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5" t="s">
        <v>137</v>
      </c>
      <c r="AT146" s="215" t="s">
        <v>132</v>
      </c>
      <c r="AU146" s="215" t="s">
        <v>138</v>
      </c>
      <c r="AY146" s="18" t="s">
        <v>129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138</v>
      </c>
      <c r="BK146" s="216">
        <f>ROUND(I146*H146,2)</f>
        <v>0</v>
      </c>
      <c r="BL146" s="18" t="s">
        <v>137</v>
      </c>
      <c r="BM146" s="215" t="s">
        <v>325</v>
      </c>
    </row>
    <row r="147" spans="1:65" s="13" customFormat="1" ht="11.25">
      <c r="B147" s="217"/>
      <c r="C147" s="218"/>
      <c r="D147" s="219" t="s">
        <v>140</v>
      </c>
      <c r="E147" s="220" t="s">
        <v>1</v>
      </c>
      <c r="F147" s="221" t="s">
        <v>326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138</v>
      </c>
      <c r="AV147" s="13" t="s">
        <v>87</v>
      </c>
      <c r="AW147" s="13" t="s">
        <v>35</v>
      </c>
      <c r="AX147" s="13" t="s">
        <v>79</v>
      </c>
      <c r="AY147" s="227" t="s">
        <v>129</v>
      </c>
    </row>
    <row r="148" spans="1:65" s="14" customFormat="1" ht="11.25">
      <c r="B148" s="228"/>
      <c r="C148" s="229"/>
      <c r="D148" s="219" t="s">
        <v>140</v>
      </c>
      <c r="E148" s="230" t="s">
        <v>1</v>
      </c>
      <c r="F148" s="231" t="s">
        <v>327</v>
      </c>
      <c r="G148" s="229"/>
      <c r="H148" s="232">
        <v>53.2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140</v>
      </c>
      <c r="AU148" s="238" t="s">
        <v>138</v>
      </c>
      <c r="AV148" s="14" t="s">
        <v>138</v>
      </c>
      <c r="AW148" s="14" t="s">
        <v>35</v>
      </c>
      <c r="AX148" s="14" t="s">
        <v>79</v>
      </c>
      <c r="AY148" s="238" t="s">
        <v>129</v>
      </c>
    </row>
    <row r="149" spans="1:65" s="14" customFormat="1" ht="11.25">
      <c r="B149" s="228"/>
      <c r="C149" s="229"/>
      <c r="D149" s="219" t="s">
        <v>140</v>
      </c>
      <c r="E149" s="230" t="s">
        <v>1</v>
      </c>
      <c r="F149" s="231" t="s">
        <v>328</v>
      </c>
      <c r="G149" s="229"/>
      <c r="H149" s="232">
        <v>54.16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140</v>
      </c>
      <c r="AU149" s="238" t="s">
        <v>138</v>
      </c>
      <c r="AV149" s="14" t="s">
        <v>138</v>
      </c>
      <c r="AW149" s="14" t="s">
        <v>35</v>
      </c>
      <c r="AX149" s="14" t="s">
        <v>79</v>
      </c>
      <c r="AY149" s="238" t="s">
        <v>129</v>
      </c>
    </row>
    <row r="150" spans="1:65" s="13" customFormat="1" ht="11.25">
      <c r="B150" s="217"/>
      <c r="C150" s="218"/>
      <c r="D150" s="219" t="s">
        <v>140</v>
      </c>
      <c r="E150" s="220" t="s">
        <v>1</v>
      </c>
      <c r="F150" s="221" t="s">
        <v>329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138</v>
      </c>
      <c r="AV150" s="13" t="s">
        <v>87</v>
      </c>
      <c r="AW150" s="13" t="s">
        <v>35</v>
      </c>
      <c r="AX150" s="13" t="s">
        <v>79</v>
      </c>
      <c r="AY150" s="227" t="s">
        <v>129</v>
      </c>
    </row>
    <row r="151" spans="1:65" s="14" customFormat="1" ht="11.25">
      <c r="B151" s="228"/>
      <c r="C151" s="229"/>
      <c r="D151" s="219" t="s">
        <v>140</v>
      </c>
      <c r="E151" s="230" t="s">
        <v>1</v>
      </c>
      <c r="F151" s="231" t="s">
        <v>330</v>
      </c>
      <c r="G151" s="229"/>
      <c r="H151" s="232">
        <v>-39.200000000000003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140</v>
      </c>
      <c r="AU151" s="238" t="s">
        <v>138</v>
      </c>
      <c r="AV151" s="14" t="s">
        <v>138</v>
      </c>
      <c r="AW151" s="14" t="s">
        <v>35</v>
      </c>
      <c r="AX151" s="14" t="s">
        <v>79</v>
      </c>
      <c r="AY151" s="238" t="s">
        <v>129</v>
      </c>
    </row>
    <row r="152" spans="1:65" s="13" customFormat="1" ht="11.25">
      <c r="B152" s="217"/>
      <c r="C152" s="218"/>
      <c r="D152" s="219" t="s">
        <v>140</v>
      </c>
      <c r="E152" s="220" t="s">
        <v>1</v>
      </c>
      <c r="F152" s="221" t="s">
        <v>331</v>
      </c>
      <c r="G152" s="218"/>
      <c r="H152" s="220" t="s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140</v>
      </c>
      <c r="AU152" s="227" t="s">
        <v>138</v>
      </c>
      <c r="AV152" s="13" t="s">
        <v>87</v>
      </c>
      <c r="AW152" s="13" t="s">
        <v>35</v>
      </c>
      <c r="AX152" s="13" t="s">
        <v>79</v>
      </c>
      <c r="AY152" s="227" t="s">
        <v>129</v>
      </c>
    </row>
    <row r="153" spans="1:65" s="14" customFormat="1" ht="11.25">
      <c r="B153" s="228"/>
      <c r="C153" s="229"/>
      <c r="D153" s="219" t="s">
        <v>140</v>
      </c>
      <c r="E153" s="230" t="s">
        <v>1</v>
      </c>
      <c r="F153" s="231" t="s">
        <v>332</v>
      </c>
      <c r="G153" s="229"/>
      <c r="H153" s="232">
        <v>-5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140</v>
      </c>
      <c r="AU153" s="238" t="s">
        <v>138</v>
      </c>
      <c r="AV153" s="14" t="s">
        <v>138</v>
      </c>
      <c r="AW153" s="14" t="s">
        <v>35</v>
      </c>
      <c r="AX153" s="14" t="s">
        <v>79</v>
      </c>
      <c r="AY153" s="238" t="s">
        <v>129</v>
      </c>
    </row>
    <row r="154" spans="1:65" s="15" customFormat="1" ht="11.25">
      <c r="B154" s="239"/>
      <c r="C154" s="240"/>
      <c r="D154" s="219" t="s">
        <v>140</v>
      </c>
      <c r="E154" s="241" t="s">
        <v>1</v>
      </c>
      <c r="F154" s="242" t="s">
        <v>144</v>
      </c>
      <c r="G154" s="240"/>
      <c r="H154" s="243">
        <v>63.16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AT154" s="249" t="s">
        <v>140</v>
      </c>
      <c r="AU154" s="249" t="s">
        <v>138</v>
      </c>
      <c r="AV154" s="15" t="s">
        <v>137</v>
      </c>
      <c r="AW154" s="15" t="s">
        <v>35</v>
      </c>
      <c r="AX154" s="15" t="s">
        <v>87</v>
      </c>
      <c r="AY154" s="249" t="s">
        <v>129</v>
      </c>
    </row>
    <row r="155" spans="1:65" s="2" customFormat="1" ht="21.75" customHeight="1">
      <c r="A155" s="35"/>
      <c r="B155" s="36"/>
      <c r="C155" s="204" t="s">
        <v>162</v>
      </c>
      <c r="D155" s="204" t="s">
        <v>132</v>
      </c>
      <c r="E155" s="205" t="s">
        <v>333</v>
      </c>
      <c r="F155" s="206" t="s">
        <v>334</v>
      </c>
      <c r="G155" s="207" t="s">
        <v>185</v>
      </c>
      <c r="H155" s="208">
        <v>4.8449999999999998</v>
      </c>
      <c r="I155" s="209"/>
      <c r="J155" s="210">
        <f>ROUND(I155*H155,2)</f>
        <v>0</v>
      </c>
      <c r="K155" s="206" t="s">
        <v>136</v>
      </c>
      <c r="L155" s="40"/>
      <c r="M155" s="211" t="s">
        <v>1</v>
      </c>
      <c r="N155" s="212" t="s">
        <v>45</v>
      </c>
      <c r="O155" s="72"/>
      <c r="P155" s="213">
        <f>O155*H155</f>
        <v>0</v>
      </c>
      <c r="Q155" s="213">
        <v>0.23374</v>
      </c>
      <c r="R155" s="213">
        <f>Q155*H155</f>
        <v>1.1324703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137</v>
      </c>
      <c r="AT155" s="215" t="s">
        <v>132</v>
      </c>
      <c r="AU155" s="215" t="s">
        <v>138</v>
      </c>
      <c r="AY155" s="18" t="s">
        <v>129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138</v>
      </c>
      <c r="BK155" s="216">
        <f>ROUND(I155*H155,2)</f>
        <v>0</v>
      </c>
      <c r="BL155" s="18" t="s">
        <v>137</v>
      </c>
      <c r="BM155" s="215" t="s">
        <v>335</v>
      </c>
    </row>
    <row r="156" spans="1:65" s="13" customFormat="1" ht="11.25">
      <c r="B156" s="217"/>
      <c r="C156" s="218"/>
      <c r="D156" s="219" t="s">
        <v>140</v>
      </c>
      <c r="E156" s="220" t="s">
        <v>1</v>
      </c>
      <c r="F156" s="221" t="s">
        <v>336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140</v>
      </c>
      <c r="AU156" s="227" t="s">
        <v>138</v>
      </c>
      <c r="AV156" s="13" t="s">
        <v>87</v>
      </c>
      <c r="AW156" s="13" t="s">
        <v>35</v>
      </c>
      <c r="AX156" s="13" t="s">
        <v>79</v>
      </c>
      <c r="AY156" s="227" t="s">
        <v>129</v>
      </c>
    </row>
    <row r="157" spans="1:65" s="14" customFormat="1" ht="11.25">
      <c r="B157" s="228"/>
      <c r="C157" s="229"/>
      <c r="D157" s="219" t="s">
        <v>140</v>
      </c>
      <c r="E157" s="230" t="s">
        <v>1</v>
      </c>
      <c r="F157" s="231" t="s">
        <v>337</v>
      </c>
      <c r="G157" s="229"/>
      <c r="H157" s="232">
        <v>4.8449999999999998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140</v>
      </c>
      <c r="AU157" s="238" t="s">
        <v>138</v>
      </c>
      <c r="AV157" s="14" t="s">
        <v>138</v>
      </c>
      <c r="AW157" s="14" t="s">
        <v>35</v>
      </c>
      <c r="AX157" s="14" t="s">
        <v>87</v>
      </c>
      <c r="AY157" s="238" t="s">
        <v>129</v>
      </c>
    </row>
    <row r="158" spans="1:65" s="2" customFormat="1" ht="21.75" customHeight="1">
      <c r="A158" s="35"/>
      <c r="B158" s="36"/>
      <c r="C158" s="204" t="s">
        <v>167</v>
      </c>
      <c r="D158" s="204" t="s">
        <v>132</v>
      </c>
      <c r="E158" s="205" t="s">
        <v>338</v>
      </c>
      <c r="F158" s="206" t="s">
        <v>339</v>
      </c>
      <c r="G158" s="207" t="s">
        <v>185</v>
      </c>
      <c r="H158" s="208">
        <v>23.73</v>
      </c>
      <c r="I158" s="209"/>
      <c r="J158" s="210">
        <f>ROUND(I158*H158,2)</f>
        <v>0</v>
      </c>
      <c r="K158" s="206" t="s">
        <v>136</v>
      </c>
      <c r="L158" s="40"/>
      <c r="M158" s="211" t="s">
        <v>1</v>
      </c>
      <c r="N158" s="212" t="s">
        <v>45</v>
      </c>
      <c r="O158" s="72"/>
      <c r="P158" s="213">
        <f>O158*H158</f>
        <v>0</v>
      </c>
      <c r="Q158" s="213">
        <v>0.23483999999999999</v>
      </c>
      <c r="R158" s="213">
        <f>Q158*H158</f>
        <v>5.5727532000000002</v>
      </c>
      <c r="S158" s="213">
        <v>0</v>
      </c>
      <c r="T158" s="21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5" t="s">
        <v>137</v>
      </c>
      <c r="AT158" s="215" t="s">
        <v>132</v>
      </c>
      <c r="AU158" s="215" t="s">
        <v>138</v>
      </c>
      <c r="AY158" s="18" t="s">
        <v>129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8" t="s">
        <v>138</v>
      </c>
      <c r="BK158" s="216">
        <f>ROUND(I158*H158,2)</f>
        <v>0</v>
      </c>
      <c r="BL158" s="18" t="s">
        <v>137</v>
      </c>
      <c r="BM158" s="215" t="s">
        <v>340</v>
      </c>
    </row>
    <row r="159" spans="1:65" s="13" customFormat="1" ht="11.25">
      <c r="B159" s="217"/>
      <c r="C159" s="218"/>
      <c r="D159" s="219" t="s">
        <v>140</v>
      </c>
      <c r="E159" s="220" t="s">
        <v>1</v>
      </c>
      <c r="F159" s="221" t="s">
        <v>341</v>
      </c>
      <c r="G159" s="218"/>
      <c r="H159" s="220" t="s">
        <v>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140</v>
      </c>
      <c r="AU159" s="227" t="s">
        <v>138</v>
      </c>
      <c r="AV159" s="13" t="s">
        <v>87</v>
      </c>
      <c r="AW159" s="13" t="s">
        <v>35</v>
      </c>
      <c r="AX159" s="13" t="s">
        <v>79</v>
      </c>
      <c r="AY159" s="227" t="s">
        <v>129</v>
      </c>
    </row>
    <row r="160" spans="1:65" s="14" customFormat="1" ht="11.25">
      <c r="B160" s="228"/>
      <c r="C160" s="229"/>
      <c r="D160" s="219" t="s">
        <v>140</v>
      </c>
      <c r="E160" s="230" t="s">
        <v>1</v>
      </c>
      <c r="F160" s="231" t="s">
        <v>342</v>
      </c>
      <c r="G160" s="229"/>
      <c r="H160" s="232">
        <v>28.135000000000002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140</v>
      </c>
      <c r="AU160" s="238" t="s">
        <v>138</v>
      </c>
      <c r="AV160" s="14" t="s">
        <v>138</v>
      </c>
      <c r="AW160" s="14" t="s">
        <v>35</v>
      </c>
      <c r="AX160" s="14" t="s">
        <v>79</v>
      </c>
      <c r="AY160" s="238" t="s">
        <v>129</v>
      </c>
    </row>
    <row r="161" spans="1:65" s="13" customFormat="1" ht="11.25">
      <c r="B161" s="217"/>
      <c r="C161" s="218"/>
      <c r="D161" s="219" t="s">
        <v>140</v>
      </c>
      <c r="E161" s="220" t="s">
        <v>1</v>
      </c>
      <c r="F161" s="221" t="s">
        <v>329</v>
      </c>
      <c r="G161" s="218"/>
      <c r="H161" s="220" t="s">
        <v>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140</v>
      </c>
      <c r="AU161" s="227" t="s">
        <v>138</v>
      </c>
      <c r="AV161" s="13" t="s">
        <v>87</v>
      </c>
      <c r="AW161" s="13" t="s">
        <v>35</v>
      </c>
      <c r="AX161" s="13" t="s">
        <v>79</v>
      </c>
      <c r="AY161" s="227" t="s">
        <v>129</v>
      </c>
    </row>
    <row r="162" spans="1:65" s="14" customFormat="1" ht="11.25">
      <c r="B162" s="228"/>
      <c r="C162" s="229"/>
      <c r="D162" s="219" t="s">
        <v>140</v>
      </c>
      <c r="E162" s="230" t="s">
        <v>1</v>
      </c>
      <c r="F162" s="231" t="s">
        <v>343</v>
      </c>
      <c r="G162" s="229"/>
      <c r="H162" s="232">
        <v>-3.78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140</v>
      </c>
      <c r="AU162" s="238" t="s">
        <v>138</v>
      </c>
      <c r="AV162" s="14" t="s">
        <v>138</v>
      </c>
      <c r="AW162" s="14" t="s">
        <v>35</v>
      </c>
      <c r="AX162" s="14" t="s">
        <v>79</v>
      </c>
      <c r="AY162" s="238" t="s">
        <v>129</v>
      </c>
    </row>
    <row r="163" spans="1:65" s="13" customFormat="1" ht="11.25">
      <c r="B163" s="217"/>
      <c r="C163" s="218"/>
      <c r="D163" s="219" t="s">
        <v>140</v>
      </c>
      <c r="E163" s="220" t="s">
        <v>1</v>
      </c>
      <c r="F163" s="221" t="s">
        <v>331</v>
      </c>
      <c r="G163" s="218"/>
      <c r="H163" s="220" t="s">
        <v>1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138</v>
      </c>
      <c r="AV163" s="13" t="s">
        <v>87</v>
      </c>
      <c r="AW163" s="13" t="s">
        <v>35</v>
      </c>
      <c r="AX163" s="13" t="s">
        <v>79</v>
      </c>
      <c r="AY163" s="227" t="s">
        <v>129</v>
      </c>
    </row>
    <row r="164" spans="1:65" s="14" customFormat="1" ht="11.25">
      <c r="B164" s="228"/>
      <c r="C164" s="229"/>
      <c r="D164" s="219" t="s">
        <v>140</v>
      </c>
      <c r="E164" s="230" t="s">
        <v>1</v>
      </c>
      <c r="F164" s="231" t="s">
        <v>344</v>
      </c>
      <c r="G164" s="229"/>
      <c r="H164" s="232">
        <v>-0.625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140</v>
      </c>
      <c r="AU164" s="238" t="s">
        <v>138</v>
      </c>
      <c r="AV164" s="14" t="s">
        <v>138</v>
      </c>
      <c r="AW164" s="14" t="s">
        <v>35</v>
      </c>
      <c r="AX164" s="14" t="s">
        <v>79</v>
      </c>
      <c r="AY164" s="238" t="s">
        <v>129</v>
      </c>
    </row>
    <row r="165" spans="1:65" s="15" customFormat="1" ht="11.25">
      <c r="B165" s="239"/>
      <c r="C165" s="240"/>
      <c r="D165" s="219" t="s">
        <v>140</v>
      </c>
      <c r="E165" s="241" t="s">
        <v>1</v>
      </c>
      <c r="F165" s="242" t="s">
        <v>144</v>
      </c>
      <c r="G165" s="240"/>
      <c r="H165" s="243">
        <v>23.73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140</v>
      </c>
      <c r="AU165" s="249" t="s">
        <v>138</v>
      </c>
      <c r="AV165" s="15" t="s">
        <v>137</v>
      </c>
      <c r="AW165" s="15" t="s">
        <v>35</v>
      </c>
      <c r="AX165" s="15" t="s">
        <v>87</v>
      </c>
      <c r="AY165" s="249" t="s">
        <v>129</v>
      </c>
    </row>
    <row r="166" spans="1:65" s="2" customFormat="1" ht="16.5" customHeight="1">
      <c r="A166" s="35"/>
      <c r="B166" s="36"/>
      <c r="C166" s="204" t="s">
        <v>174</v>
      </c>
      <c r="D166" s="204" t="s">
        <v>132</v>
      </c>
      <c r="E166" s="205" t="s">
        <v>345</v>
      </c>
      <c r="F166" s="206" t="s">
        <v>346</v>
      </c>
      <c r="G166" s="207" t="s">
        <v>147</v>
      </c>
      <c r="H166" s="208">
        <v>16</v>
      </c>
      <c r="I166" s="209"/>
      <c r="J166" s="210">
        <f>ROUND(I166*H166,2)</f>
        <v>0</v>
      </c>
      <c r="K166" s="206" t="s">
        <v>136</v>
      </c>
      <c r="L166" s="40"/>
      <c r="M166" s="211" t="s">
        <v>1</v>
      </c>
      <c r="N166" s="212" t="s">
        <v>45</v>
      </c>
      <c r="O166" s="72"/>
      <c r="P166" s="213">
        <f>O166*H166</f>
        <v>0</v>
      </c>
      <c r="Q166" s="213">
        <v>5.5280000000000003E-2</v>
      </c>
      <c r="R166" s="213">
        <f>Q166*H166</f>
        <v>0.88448000000000004</v>
      </c>
      <c r="S166" s="213">
        <v>0</v>
      </c>
      <c r="T166" s="21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5" t="s">
        <v>137</v>
      </c>
      <c r="AT166" s="215" t="s">
        <v>132</v>
      </c>
      <c r="AU166" s="215" t="s">
        <v>138</v>
      </c>
      <c r="AY166" s="18" t="s">
        <v>129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8" t="s">
        <v>138</v>
      </c>
      <c r="BK166" s="216">
        <f>ROUND(I166*H166,2)</f>
        <v>0</v>
      </c>
      <c r="BL166" s="18" t="s">
        <v>137</v>
      </c>
      <c r="BM166" s="215" t="s">
        <v>347</v>
      </c>
    </row>
    <row r="167" spans="1:65" s="13" customFormat="1" ht="11.25">
      <c r="B167" s="217"/>
      <c r="C167" s="218"/>
      <c r="D167" s="219" t="s">
        <v>140</v>
      </c>
      <c r="E167" s="220" t="s">
        <v>1</v>
      </c>
      <c r="F167" s="221" t="s">
        <v>348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140</v>
      </c>
      <c r="AU167" s="227" t="s">
        <v>138</v>
      </c>
      <c r="AV167" s="13" t="s">
        <v>87</v>
      </c>
      <c r="AW167" s="13" t="s">
        <v>35</v>
      </c>
      <c r="AX167" s="13" t="s">
        <v>79</v>
      </c>
      <c r="AY167" s="227" t="s">
        <v>129</v>
      </c>
    </row>
    <row r="168" spans="1:65" s="14" customFormat="1" ht="11.25">
      <c r="B168" s="228"/>
      <c r="C168" s="229"/>
      <c r="D168" s="219" t="s">
        <v>140</v>
      </c>
      <c r="E168" s="230" t="s">
        <v>1</v>
      </c>
      <c r="F168" s="231" t="s">
        <v>349</v>
      </c>
      <c r="G168" s="229"/>
      <c r="H168" s="232">
        <v>16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140</v>
      </c>
      <c r="AU168" s="238" t="s">
        <v>138</v>
      </c>
      <c r="AV168" s="14" t="s">
        <v>138</v>
      </c>
      <c r="AW168" s="14" t="s">
        <v>35</v>
      </c>
      <c r="AX168" s="14" t="s">
        <v>87</v>
      </c>
      <c r="AY168" s="238" t="s">
        <v>129</v>
      </c>
    </row>
    <row r="169" spans="1:65" s="2" customFormat="1" ht="16.5" customHeight="1">
      <c r="A169" s="35"/>
      <c r="B169" s="36"/>
      <c r="C169" s="204" t="s">
        <v>182</v>
      </c>
      <c r="D169" s="204" t="s">
        <v>132</v>
      </c>
      <c r="E169" s="205" t="s">
        <v>350</v>
      </c>
      <c r="F169" s="206" t="s">
        <v>351</v>
      </c>
      <c r="G169" s="207" t="s">
        <v>147</v>
      </c>
      <c r="H169" s="208">
        <v>2</v>
      </c>
      <c r="I169" s="209"/>
      <c r="J169" s="210">
        <f>ROUND(I169*H169,2)</f>
        <v>0</v>
      </c>
      <c r="K169" s="206" t="s">
        <v>136</v>
      </c>
      <c r="L169" s="40"/>
      <c r="M169" s="211" t="s">
        <v>1</v>
      </c>
      <c r="N169" s="212" t="s">
        <v>45</v>
      </c>
      <c r="O169" s="72"/>
      <c r="P169" s="213">
        <f>O169*H169</f>
        <v>0</v>
      </c>
      <c r="Q169" s="213">
        <v>8.1309999999999993E-2</v>
      </c>
      <c r="R169" s="213">
        <f>Q169*H169</f>
        <v>0.16261999999999999</v>
      </c>
      <c r="S169" s="213">
        <v>0</v>
      </c>
      <c r="T169" s="21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5" t="s">
        <v>137</v>
      </c>
      <c r="AT169" s="215" t="s">
        <v>132</v>
      </c>
      <c r="AU169" s="215" t="s">
        <v>138</v>
      </c>
      <c r="AY169" s="18" t="s">
        <v>129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8" t="s">
        <v>138</v>
      </c>
      <c r="BK169" s="216">
        <f>ROUND(I169*H169,2)</f>
        <v>0</v>
      </c>
      <c r="BL169" s="18" t="s">
        <v>137</v>
      </c>
      <c r="BM169" s="215" t="s">
        <v>352</v>
      </c>
    </row>
    <row r="170" spans="1:65" s="13" customFormat="1" ht="11.25">
      <c r="B170" s="217"/>
      <c r="C170" s="218"/>
      <c r="D170" s="219" t="s">
        <v>140</v>
      </c>
      <c r="E170" s="220" t="s">
        <v>1</v>
      </c>
      <c r="F170" s="221" t="s">
        <v>353</v>
      </c>
      <c r="G170" s="218"/>
      <c r="H170" s="220" t="s">
        <v>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140</v>
      </c>
      <c r="AU170" s="227" t="s">
        <v>138</v>
      </c>
      <c r="AV170" s="13" t="s">
        <v>87</v>
      </c>
      <c r="AW170" s="13" t="s">
        <v>35</v>
      </c>
      <c r="AX170" s="13" t="s">
        <v>79</v>
      </c>
      <c r="AY170" s="227" t="s">
        <v>129</v>
      </c>
    </row>
    <row r="171" spans="1:65" s="14" customFormat="1" ht="11.25">
      <c r="B171" s="228"/>
      <c r="C171" s="229"/>
      <c r="D171" s="219" t="s">
        <v>140</v>
      </c>
      <c r="E171" s="230" t="s">
        <v>1</v>
      </c>
      <c r="F171" s="231" t="s">
        <v>354</v>
      </c>
      <c r="G171" s="229"/>
      <c r="H171" s="232">
        <v>2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140</v>
      </c>
      <c r="AU171" s="238" t="s">
        <v>138</v>
      </c>
      <c r="AV171" s="14" t="s">
        <v>138</v>
      </c>
      <c r="AW171" s="14" t="s">
        <v>35</v>
      </c>
      <c r="AX171" s="14" t="s">
        <v>87</v>
      </c>
      <c r="AY171" s="238" t="s">
        <v>129</v>
      </c>
    </row>
    <row r="172" spans="1:65" s="2" customFormat="1" ht="16.5" customHeight="1">
      <c r="A172" s="35"/>
      <c r="B172" s="36"/>
      <c r="C172" s="204" t="s">
        <v>130</v>
      </c>
      <c r="D172" s="204" t="s">
        <v>132</v>
      </c>
      <c r="E172" s="205" t="s">
        <v>355</v>
      </c>
      <c r="F172" s="206" t="s">
        <v>356</v>
      </c>
      <c r="G172" s="207" t="s">
        <v>185</v>
      </c>
      <c r="H172" s="208">
        <v>8.4</v>
      </c>
      <c r="I172" s="209"/>
      <c r="J172" s="210">
        <f>ROUND(I172*H172,2)</f>
        <v>0</v>
      </c>
      <c r="K172" s="206" t="s">
        <v>136</v>
      </c>
      <c r="L172" s="40"/>
      <c r="M172" s="211" t="s">
        <v>1</v>
      </c>
      <c r="N172" s="212" t="s">
        <v>45</v>
      </c>
      <c r="O172" s="72"/>
      <c r="P172" s="213">
        <f>O172*H172</f>
        <v>0</v>
      </c>
      <c r="Q172" s="213">
        <v>5.8970000000000002E-2</v>
      </c>
      <c r="R172" s="213">
        <f>Q172*H172</f>
        <v>0.49534800000000001</v>
      </c>
      <c r="S172" s="213">
        <v>0</v>
      </c>
      <c r="T172" s="21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5" t="s">
        <v>137</v>
      </c>
      <c r="AT172" s="215" t="s">
        <v>132</v>
      </c>
      <c r="AU172" s="215" t="s">
        <v>138</v>
      </c>
      <c r="AY172" s="18" t="s">
        <v>129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8" t="s">
        <v>138</v>
      </c>
      <c r="BK172" s="216">
        <f>ROUND(I172*H172,2)</f>
        <v>0</v>
      </c>
      <c r="BL172" s="18" t="s">
        <v>137</v>
      </c>
      <c r="BM172" s="215" t="s">
        <v>357</v>
      </c>
    </row>
    <row r="173" spans="1:65" s="13" customFormat="1" ht="11.25">
      <c r="B173" s="217"/>
      <c r="C173" s="218"/>
      <c r="D173" s="219" t="s">
        <v>140</v>
      </c>
      <c r="E173" s="220" t="s">
        <v>1</v>
      </c>
      <c r="F173" s="221" t="s">
        <v>358</v>
      </c>
      <c r="G173" s="218"/>
      <c r="H173" s="220" t="s">
        <v>1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140</v>
      </c>
      <c r="AU173" s="227" t="s">
        <v>138</v>
      </c>
      <c r="AV173" s="13" t="s">
        <v>87</v>
      </c>
      <c r="AW173" s="13" t="s">
        <v>35</v>
      </c>
      <c r="AX173" s="13" t="s">
        <v>79</v>
      </c>
      <c r="AY173" s="227" t="s">
        <v>129</v>
      </c>
    </row>
    <row r="174" spans="1:65" s="14" customFormat="1" ht="11.25">
      <c r="B174" s="228"/>
      <c r="C174" s="229"/>
      <c r="D174" s="219" t="s">
        <v>140</v>
      </c>
      <c r="E174" s="230" t="s">
        <v>1</v>
      </c>
      <c r="F174" s="231" t="s">
        <v>359</v>
      </c>
      <c r="G174" s="229"/>
      <c r="H174" s="232">
        <v>8.4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140</v>
      </c>
      <c r="AU174" s="238" t="s">
        <v>138</v>
      </c>
      <c r="AV174" s="14" t="s">
        <v>138</v>
      </c>
      <c r="AW174" s="14" t="s">
        <v>35</v>
      </c>
      <c r="AX174" s="14" t="s">
        <v>87</v>
      </c>
      <c r="AY174" s="238" t="s">
        <v>129</v>
      </c>
    </row>
    <row r="175" spans="1:65" s="2" customFormat="1" ht="16.5" customHeight="1">
      <c r="A175" s="35"/>
      <c r="B175" s="36"/>
      <c r="C175" s="204" t="s">
        <v>195</v>
      </c>
      <c r="D175" s="204" t="s">
        <v>132</v>
      </c>
      <c r="E175" s="205" t="s">
        <v>360</v>
      </c>
      <c r="F175" s="206" t="s">
        <v>361</v>
      </c>
      <c r="G175" s="207" t="s">
        <v>185</v>
      </c>
      <c r="H175" s="208">
        <v>6.48</v>
      </c>
      <c r="I175" s="209"/>
      <c r="J175" s="210">
        <f>ROUND(I175*H175,2)</f>
        <v>0</v>
      </c>
      <c r="K175" s="206" t="s">
        <v>136</v>
      </c>
      <c r="L175" s="40"/>
      <c r="M175" s="211" t="s">
        <v>1</v>
      </c>
      <c r="N175" s="212" t="s">
        <v>45</v>
      </c>
      <c r="O175" s="72"/>
      <c r="P175" s="213">
        <f>O175*H175</f>
        <v>0</v>
      </c>
      <c r="Q175" s="213">
        <v>7.571E-2</v>
      </c>
      <c r="R175" s="213">
        <f>Q175*H175</f>
        <v>0.4906008</v>
      </c>
      <c r="S175" s="213">
        <v>0</v>
      </c>
      <c r="T175" s="21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5" t="s">
        <v>137</v>
      </c>
      <c r="AT175" s="215" t="s">
        <v>132</v>
      </c>
      <c r="AU175" s="215" t="s">
        <v>138</v>
      </c>
      <c r="AY175" s="18" t="s">
        <v>129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8" t="s">
        <v>138</v>
      </c>
      <c r="BK175" s="216">
        <f>ROUND(I175*H175,2)</f>
        <v>0</v>
      </c>
      <c r="BL175" s="18" t="s">
        <v>137</v>
      </c>
      <c r="BM175" s="215" t="s">
        <v>362</v>
      </c>
    </row>
    <row r="176" spans="1:65" s="13" customFormat="1" ht="11.25">
      <c r="B176" s="217"/>
      <c r="C176" s="218"/>
      <c r="D176" s="219" t="s">
        <v>140</v>
      </c>
      <c r="E176" s="220" t="s">
        <v>1</v>
      </c>
      <c r="F176" s="221" t="s">
        <v>363</v>
      </c>
      <c r="G176" s="218"/>
      <c r="H176" s="220" t="s">
        <v>1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140</v>
      </c>
      <c r="AU176" s="227" t="s">
        <v>138</v>
      </c>
      <c r="AV176" s="13" t="s">
        <v>87</v>
      </c>
      <c r="AW176" s="13" t="s">
        <v>35</v>
      </c>
      <c r="AX176" s="13" t="s">
        <v>79</v>
      </c>
      <c r="AY176" s="227" t="s">
        <v>129</v>
      </c>
    </row>
    <row r="177" spans="1:65" s="14" customFormat="1" ht="11.25">
      <c r="B177" s="228"/>
      <c r="C177" s="229"/>
      <c r="D177" s="219" t="s">
        <v>140</v>
      </c>
      <c r="E177" s="230" t="s">
        <v>1</v>
      </c>
      <c r="F177" s="231" t="s">
        <v>364</v>
      </c>
      <c r="G177" s="229"/>
      <c r="H177" s="232">
        <v>6.48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140</v>
      </c>
      <c r="AU177" s="238" t="s">
        <v>138</v>
      </c>
      <c r="AV177" s="14" t="s">
        <v>138</v>
      </c>
      <c r="AW177" s="14" t="s">
        <v>35</v>
      </c>
      <c r="AX177" s="14" t="s">
        <v>87</v>
      </c>
      <c r="AY177" s="238" t="s">
        <v>129</v>
      </c>
    </row>
    <row r="178" spans="1:65" s="2" customFormat="1" ht="16.5" customHeight="1">
      <c r="A178" s="35"/>
      <c r="B178" s="36"/>
      <c r="C178" s="204" t="s">
        <v>200</v>
      </c>
      <c r="D178" s="204" t="s">
        <v>132</v>
      </c>
      <c r="E178" s="205" t="s">
        <v>365</v>
      </c>
      <c r="F178" s="206" t="s">
        <v>366</v>
      </c>
      <c r="G178" s="207" t="s">
        <v>135</v>
      </c>
      <c r="H178" s="208">
        <v>14.35</v>
      </c>
      <c r="I178" s="209"/>
      <c r="J178" s="210">
        <f>ROUND(I178*H178,2)</f>
        <v>0</v>
      </c>
      <c r="K178" s="206" t="s">
        <v>136</v>
      </c>
      <c r="L178" s="40"/>
      <c r="M178" s="211" t="s">
        <v>1</v>
      </c>
      <c r="N178" s="212" t="s">
        <v>45</v>
      </c>
      <c r="O178" s="72"/>
      <c r="P178" s="213">
        <f>O178*H178</f>
        <v>0</v>
      </c>
      <c r="Q178" s="213">
        <v>1.2E-4</v>
      </c>
      <c r="R178" s="213">
        <f>Q178*H178</f>
        <v>1.722E-3</v>
      </c>
      <c r="S178" s="213">
        <v>0</v>
      </c>
      <c r="T178" s="21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5" t="s">
        <v>137</v>
      </c>
      <c r="AT178" s="215" t="s">
        <v>132</v>
      </c>
      <c r="AU178" s="215" t="s">
        <v>138</v>
      </c>
      <c r="AY178" s="18" t="s">
        <v>129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8" t="s">
        <v>138</v>
      </c>
      <c r="BK178" s="216">
        <f>ROUND(I178*H178,2)</f>
        <v>0</v>
      </c>
      <c r="BL178" s="18" t="s">
        <v>137</v>
      </c>
      <c r="BM178" s="215" t="s">
        <v>367</v>
      </c>
    </row>
    <row r="179" spans="1:65" s="13" customFormat="1" ht="11.25">
      <c r="B179" s="217"/>
      <c r="C179" s="218"/>
      <c r="D179" s="219" t="s">
        <v>140</v>
      </c>
      <c r="E179" s="220" t="s">
        <v>1</v>
      </c>
      <c r="F179" s="221" t="s">
        <v>341</v>
      </c>
      <c r="G179" s="218"/>
      <c r="H179" s="220" t="s">
        <v>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140</v>
      </c>
      <c r="AU179" s="227" t="s">
        <v>138</v>
      </c>
      <c r="AV179" s="13" t="s">
        <v>87</v>
      </c>
      <c r="AW179" s="13" t="s">
        <v>35</v>
      </c>
      <c r="AX179" s="13" t="s">
        <v>79</v>
      </c>
      <c r="AY179" s="227" t="s">
        <v>129</v>
      </c>
    </row>
    <row r="180" spans="1:65" s="14" customFormat="1" ht="11.25">
      <c r="B180" s="228"/>
      <c r="C180" s="229"/>
      <c r="D180" s="219" t="s">
        <v>140</v>
      </c>
      <c r="E180" s="230" t="s">
        <v>1</v>
      </c>
      <c r="F180" s="231" t="s">
        <v>368</v>
      </c>
      <c r="G180" s="229"/>
      <c r="H180" s="232">
        <v>9.6999999999999993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140</v>
      </c>
      <c r="AU180" s="238" t="s">
        <v>138</v>
      </c>
      <c r="AV180" s="14" t="s">
        <v>138</v>
      </c>
      <c r="AW180" s="14" t="s">
        <v>35</v>
      </c>
      <c r="AX180" s="14" t="s">
        <v>79</v>
      </c>
      <c r="AY180" s="238" t="s">
        <v>129</v>
      </c>
    </row>
    <row r="181" spans="1:65" s="13" customFormat="1" ht="11.25">
      <c r="B181" s="217"/>
      <c r="C181" s="218"/>
      <c r="D181" s="219" t="s">
        <v>140</v>
      </c>
      <c r="E181" s="220" t="s">
        <v>1</v>
      </c>
      <c r="F181" s="221" t="s">
        <v>369</v>
      </c>
      <c r="G181" s="218"/>
      <c r="H181" s="220" t="s">
        <v>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140</v>
      </c>
      <c r="AU181" s="227" t="s">
        <v>138</v>
      </c>
      <c r="AV181" s="13" t="s">
        <v>87</v>
      </c>
      <c r="AW181" s="13" t="s">
        <v>35</v>
      </c>
      <c r="AX181" s="13" t="s">
        <v>79</v>
      </c>
      <c r="AY181" s="227" t="s">
        <v>129</v>
      </c>
    </row>
    <row r="182" spans="1:65" s="14" customFormat="1" ht="11.25">
      <c r="B182" s="228"/>
      <c r="C182" s="229"/>
      <c r="D182" s="219" t="s">
        <v>140</v>
      </c>
      <c r="E182" s="230" t="s">
        <v>1</v>
      </c>
      <c r="F182" s="231" t="s">
        <v>370</v>
      </c>
      <c r="G182" s="229"/>
      <c r="H182" s="232">
        <v>4.6500000000000004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140</v>
      </c>
      <c r="AU182" s="238" t="s">
        <v>138</v>
      </c>
      <c r="AV182" s="14" t="s">
        <v>138</v>
      </c>
      <c r="AW182" s="14" t="s">
        <v>35</v>
      </c>
      <c r="AX182" s="14" t="s">
        <v>79</v>
      </c>
      <c r="AY182" s="238" t="s">
        <v>129</v>
      </c>
    </row>
    <row r="183" spans="1:65" s="15" customFormat="1" ht="11.25">
      <c r="B183" s="239"/>
      <c r="C183" s="240"/>
      <c r="D183" s="219" t="s">
        <v>140</v>
      </c>
      <c r="E183" s="241" t="s">
        <v>1</v>
      </c>
      <c r="F183" s="242" t="s">
        <v>144</v>
      </c>
      <c r="G183" s="240"/>
      <c r="H183" s="243">
        <v>14.35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AT183" s="249" t="s">
        <v>140</v>
      </c>
      <c r="AU183" s="249" t="s">
        <v>138</v>
      </c>
      <c r="AV183" s="15" t="s">
        <v>137</v>
      </c>
      <c r="AW183" s="15" t="s">
        <v>35</v>
      </c>
      <c r="AX183" s="15" t="s">
        <v>87</v>
      </c>
      <c r="AY183" s="249" t="s">
        <v>129</v>
      </c>
    </row>
    <row r="184" spans="1:65" s="2" customFormat="1" ht="16.5" customHeight="1">
      <c r="A184" s="35"/>
      <c r="B184" s="36"/>
      <c r="C184" s="204" t="s">
        <v>205</v>
      </c>
      <c r="D184" s="204" t="s">
        <v>132</v>
      </c>
      <c r="E184" s="205" t="s">
        <v>371</v>
      </c>
      <c r="F184" s="206" t="s">
        <v>372</v>
      </c>
      <c r="G184" s="207" t="s">
        <v>135</v>
      </c>
      <c r="H184" s="208">
        <v>6.4</v>
      </c>
      <c r="I184" s="209"/>
      <c r="J184" s="210">
        <f>ROUND(I184*H184,2)</f>
        <v>0</v>
      </c>
      <c r="K184" s="206" t="s">
        <v>136</v>
      </c>
      <c r="L184" s="40"/>
      <c r="M184" s="211" t="s">
        <v>1</v>
      </c>
      <c r="N184" s="212" t="s">
        <v>45</v>
      </c>
      <c r="O184" s="72"/>
      <c r="P184" s="213">
        <f>O184*H184</f>
        <v>0</v>
      </c>
      <c r="Q184" s="213">
        <v>1.2999999999999999E-4</v>
      </c>
      <c r="R184" s="213">
        <f>Q184*H184</f>
        <v>8.3199999999999995E-4</v>
      </c>
      <c r="S184" s="213">
        <v>0</v>
      </c>
      <c r="T184" s="21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5" t="s">
        <v>137</v>
      </c>
      <c r="AT184" s="215" t="s">
        <v>132</v>
      </c>
      <c r="AU184" s="215" t="s">
        <v>138</v>
      </c>
      <c r="AY184" s="18" t="s">
        <v>129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8" t="s">
        <v>138</v>
      </c>
      <c r="BK184" s="216">
        <f>ROUND(I184*H184,2)</f>
        <v>0</v>
      </c>
      <c r="BL184" s="18" t="s">
        <v>137</v>
      </c>
      <c r="BM184" s="215" t="s">
        <v>373</v>
      </c>
    </row>
    <row r="185" spans="1:65" s="14" customFormat="1" ht="11.25">
      <c r="B185" s="228"/>
      <c r="C185" s="229"/>
      <c r="D185" s="219" t="s">
        <v>140</v>
      </c>
      <c r="E185" s="230" t="s">
        <v>1</v>
      </c>
      <c r="F185" s="231" t="s">
        <v>374</v>
      </c>
      <c r="G185" s="229"/>
      <c r="H185" s="232">
        <v>6.4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140</v>
      </c>
      <c r="AU185" s="238" t="s">
        <v>138</v>
      </c>
      <c r="AV185" s="14" t="s">
        <v>138</v>
      </c>
      <c r="AW185" s="14" t="s">
        <v>35</v>
      </c>
      <c r="AX185" s="14" t="s">
        <v>87</v>
      </c>
      <c r="AY185" s="238" t="s">
        <v>129</v>
      </c>
    </row>
    <row r="186" spans="1:65" s="2" customFormat="1" ht="16.5" customHeight="1">
      <c r="A186" s="35"/>
      <c r="B186" s="36"/>
      <c r="C186" s="204" t="s">
        <v>211</v>
      </c>
      <c r="D186" s="204" t="s">
        <v>132</v>
      </c>
      <c r="E186" s="205" t="s">
        <v>375</v>
      </c>
      <c r="F186" s="206" t="s">
        <v>376</v>
      </c>
      <c r="G186" s="207" t="s">
        <v>135</v>
      </c>
      <c r="H186" s="208">
        <v>26</v>
      </c>
      <c r="I186" s="209"/>
      <c r="J186" s="210">
        <f>ROUND(I186*H186,2)</f>
        <v>0</v>
      </c>
      <c r="K186" s="206" t="s">
        <v>136</v>
      </c>
      <c r="L186" s="40"/>
      <c r="M186" s="211" t="s">
        <v>1</v>
      </c>
      <c r="N186" s="212" t="s">
        <v>45</v>
      </c>
      <c r="O186" s="72"/>
      <c r="P186" s="213">
        <f>O186*H186</f>
        <v>0</v>
      </c>
      <c r="Q186" s="213">
        <v>2.0000000000000001E-4</v>
      </c>
      <c r="R186" s="213">
        <f>Q186*H186</f>
        <v>5.2000000000000006E-3</v>
      </c>
      <c r="S186" s="213">
        <v>0</v>
      </c>
      <c r="T186" s="21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5" t="s">
        <v>137</v>
      </c>
      <c r="AT186" s="215" t="s">
        <v>132</v>
      </c>
      <c r="AU186" s="215" t="s">
        <v>138</v>
      </c>
      <c r="AY186" s="18" t="s">
        <v>129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8" t="s">
        <v>138</v>
      </c>
      <c r="BK186" s="216">
        <f>ROUND(I186*H186,2)</f>
        <v>0</v>
      </c>
      <c r="BL186" s="18" t="s">
        <v>137</v>
      </c>
      <c r="BM186" s="215" t="s">
        <v>377</v>
      </c>
    </row>
    <row r="187" spans="1:65" s="13" customFormat="1" ht="11.25">
      <c r="B187" s="217"/>
      <c r="C187" s="218"/>
      <c r="D187" s="219" t="s">
        <v>140</v>
      </c>
      <c r="E187" s="220" t="s">
        <v>1</v>
      </c>
      <c r="F187" s="221" t="s">
        <v>341</v>
      </c>
      <c r="G187" s="218"/>
      <c r="H187" s="220" t="s">
        <v>1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140</v>
      </c>
      <c r="AU187" s="227" t="s">
        <v>138</v>
      </c>
      <c r="AV187" s="13" t="s">
        <v>87</v>
      </c>
      <c r="AW187" s="13" t="s">
        <v>35</v>
      </c>
      <c r="AX187" s="13" t="s">
        <v>79</v>
      </c>
      <c r="AY187" s="227" t="s">
        <v>129</v>
      </c>
    </row>
    <row r="188" spans="1:65" s="14" customFormat="1" ht="11.25">
      <c r="B188" s="228"/>
      <c r="C188" s="229"/>
      <c r="D188" s="219" t="s">
        <v>140</v>
      </c>
      <c r="E188" s="230" t="s">
        <v>1</v>
      </c>
      <c r="F188" s="231" t="s">
        <v>378</v>
      </c>
      <c r="G188" s="229"/>
      <c r="H188" s="232">
        <v>6.8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140</v>
      </c>
      <c r="AU188" s="238" t="s">
        <v>138</v>
      </c>
      <c r="AV188" s="14" t="s">
        <v>138</v>
      </c>
      <c r="AW188" s="14" t="s">
        <v>35</v>
      </c>
      <c r="AX188" s="14" t="s">
        <v>79</v>
      </c>
      <c r="AY188" s="238" t="s">
        <v>129</v>
      </c>
    </row>
    <row r="189" spans="1:65" s="13" customFormat="1" ht="11.25">
      <c r="B189" s="217"/>
      <c r="C189" s="218"/>
      <c r="D189" s="219" t="s">
        <v>140</v>
      </c>
      <c r="E189" s="220" t="s">
        <v>1</v>
      </c>
      <c r="F189" s="221" t="s">
        <v>379</v>
      </c>
      <c r="G189" s="218"/>
      <c r="H189" s="220" t="s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140</v>
      </c>
      <c r="AU189" s="227" t="s">
        <v>138</v>
      </c>
      <c r="AV189" s="13" t="s">
        <v>87</v>
      </c>
      <c r="AW189" s="13" t="s">
        <v>35</v>
      </c>
      <c r="AX189" s="13" t="s">
        <v>79</v>
      </c>
      <c r="AY189" s="227" t="s">
        <v>129</v>
      </c>
    </row>
    <row r="190" spans="1:65" s="14" customFormat="1" ht="11.25">
      <c r="B190" s="228"/>
      <c r="C190" s="229"/>
      <c r="D190" s="219" t="s">
        <v>140</v>
      </c>
      <c r="E190" s="230" t="s">
        <v>1</v>
      </c>
      <c r="F190" s="231" t="s">
        <v>380</v>
      </c>
      <c r="G190" s="229"/>
      <c r="H190" s="232">
        <v>19.2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140</v>
      </c>
      <c r="AU190" s="238" t="s">
        <v>138</v>
      </c>
      <c r="AV190" s="14" t="s">
        <v>138</v>
      </c>
      <c r="AW190" s="14" t="s">
        <v>35</v>
      </c>
      <c r="AX190" s="14" t="s">
        <v>79</v>
      </c>
      <c r="AY190" s="238" t="s">
        <v>129</v>
      </c>
    </row>
    <row r="191" spans="1:65" s="15" customFormat="1" ht="11.25">
      <c r="B191" s="239"/>
      <c r="C191" s="240"/>
      <c r="D191" s="219" t="s">
        <v>140</v>
      </c>
      <c r="E191" s="241" t="s">
        <v>1</v>
      </c>
      <c r="F191" s="242" t="s">
        <v>144</v>
      </c>
      <c r="G191" s="240"/>
      <c r="H191" s="243">
        <v>26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AT191" s="249" t="s">
        <v>140</v>
      </c>
      <c r="AU191" s="249" t="s">
        <v>138</v>
      </c>
      <c r="AV191" s="15" t="s">
        <v>137</v>
      </c>
      <c r="AW191" s="15" t="s">
        <v>35</v>
      </c>
      <c r="AX191" s="15" t="s">
        <v>87</v>
      </c>
      <c r="AY191" s="249" t="s">
        <v>129</v>
      </c>
    </row>
    <row r="192" spans="1:65" s="12" customFormat="1" ht="22.9" customHeight="1">
      <c r="B192" s="188"/>
      <c r="C192" s="189"/>
      <c r="D192" s="190" t="s">
        <v>78</v>
      </c>
      <c r="E192" s="202" t="s">
        <v>381</v>
      </c>
      <c r="F192" s="202" t="s">
        <v>382</v>
      </c>
      <c r="G192" s="189"/>
      <c r="H192" s="189"/>
      <c r="I192" s="192"/>
      <c r="J192" s="203">
        <f>BK192</f>
        <v>0</v>
      </c>
      <c r="K192" s="189"/>
      <c r="L192" s="194"/>
      <c r="M192" s="195"/>
      <c r="N192" s="196"/>
      <c r="O192" s="196"/>
      <c r="P192" s="197">
        <f>SUM(P193:P252)</f>
        <v>0</v>
      </c>
      <c r="Q192" s="196"/>
      <c r="R192" s="197">
        <f>SUM(R193:R252)</f>
        <v>3.3921198400000003</v>
      </c>
      <c r="S192" s="196"/>
      <c r="T192" s="198">
        <f>SUM(T193:T252)</f>
        <v>0</v>
      </c>
      <c r="AR192" s="199" t="s">
        <v>87</v>
      </c>
      <c r="AT192" s="200" t="s">
        <v>78</v>
      </c>
      <c r="AU192" s="200" t="s">
        <v>87</v>
      </c>
      <c r="AY192" s="199" t="s">
        <v>129</v>
      </c>
      <c r="BK192" s="201">
        <f>SUM(BK193:BK252)</f>
        <v>0</v>
      </c>
    </row>
    <row r="193" spans="1:65" s="2" customFormat="1" ht="16.5" customHeight="1">
      <c r="A193" s="35"/>
      <c r="B193" s="36"/>
      <c r="C193" s="204" t="s">
        <v>219</v>
      </c>
      <c r="D193" s="204" t="s">
        <v>132</v>
      </c>
      <c r="E193" s="205" t="s">
        <v>383</v>
      </c>
      <c r="F193" s="206" t="s">
        <v>384</v>
      </c>
      <c r="G193" s="207" t="s">
        <v>185</v>
      </c>
      <c r="H193" s="208">
        <v>156.06</v>
      </c>
      <c r="I193" s="209"/>
      <c r="J193" s="210">
        <f>ROUND(I193*H193,2)</f>
        <v>0</v>
      </c>
      <c r="K193" s="206" t="s">
        <v>136</v>
      </c>
      <c r="L193" s="40"/>
      <c r="M193" s="211" t="s">
        <v>1</v>
      </c>
      <c r="N193" s="212" t="s">
        <v>45</v>
      </c>
      <c r="O193" s="72"/>
      <c r="P193" s="213">
        <f>O193*H193</f>
        <v>0</v>
      </c>
      <c r="Q193" s="213">
        <v>2.5999999999999998E-4</v>
      </c>
      <c r="R193" s="213">
        <f>Q193*H193</f>
        <v>4.0575599999999996E-2</v>
      </c>
      <c r="S193" s="213">
        <v>0</v>
      </c>
      <c r="T193" s="21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5" t="s">
        <v>137</v>
      </c>
      <c r="AT193" s="215" t="s">
        <v>132</v>
      </c>
      <c r="AU193" s="215" t="s">
        <v>138</v>
      </c>
      <c r="AY193" s="18" t="s">
        <v>129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8" t="s">
        <v>138</v>
      </c>
      <c r="BK193" s="216">
        <f>ROUND(I193*H193,2)</f>
        <v>0</v>
      </c>
      <c r="BL193" s="18" t="s">
        <v>137</v>
      </c>
      <c r="BM193" s="215" t="s">
        <v>385</v>
      </c>
    </row>
    <row r="194" spans="1:65" s="13" customFormat="1" ht="11.25">
      <c r="B194" s="217"/>
      <c r="C194" s="218"/>
      <c r="D194" s="219" t="s">
        <v>140</v>
      </c>
      <c r="E194" s="220" t="s">
        <v>1</v>
      </c>
      <c r="F194" s="221" t="s">
        <v>386</v>
      </c>
      <c r="G194" s="218"/>
      <c r="H194" s="220" t="s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140</v>
      </c>
      <c r="AU194" s="227" t="s">
        <v>138</v>
      </c>
      <c r="AV194" s="13" t="s">
        <v>87</v>
      </c>
      <c r="AW194" s="13" t="s">
        <v>35</v>
      </c>
      <c r="AX194" s="13" t="s">
        <v>79</v>
      </c>
      <c r="AY194" s="227" t="s">
        <v>129</v>
      </c>
    </row>
    <row r="195" spans="1:65" s="14" customFormat="1" ht="11.25">
      <c r="B195" s="228"/>
      <c r="C195" s="229"/>
      <c r="D195" s="219" t="s">
        <v>140</v>
      </c>
      <c r="E195" s="230" t="s">
        <v>1</v>
      </c>
      <c r="F195" s="231" t="s">
        <v>387</v>
      </c>
      <c r="G195" s="229"/>
      <c r="H195" s="232">
        <v>29.12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140</v>
      </c>
      <c r="AU195" s="238" t="s">
        <v>138</v>
      </c>
      <c r="AV195" s="14" t="s">
        <v>138</v>
      </c>
      <c r="AW195" s="14" t="s">
        <v>35</v>
      </c>
      <c r="AX195" s="14" t="s">
        <v>79</v>
      </c>
      <c r="AY195" s="238" t="s">
        <v>129</v>
      </c>
    </row>
    <row r="196" spans="1:65" s="14" customFormat="1" ht="11.25">
      <c r="B196" s="228"/>
      <c r="C196" s="229"/>
      <c r="D196" s="219" t="s">
        <v>140</v>
      </c>
      <c r="E196" s="230" t="s">
        <v>1</v>
      </c>
      <c r="F196" s="231" t="s">
        <v>388</v>
      </c>
      <c r="G196" s="229"/>
      <c r="H196" s="232">
        <v>3.84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140</v>
      </c>
      <c r="AU196" s="238" t="s">
        <v>138</v>
      </c>
      <c r="AV196" s="14" t="s">
        <v>138</v>
      </c>
      <c r="AW196" s="14" t="s">
        <v>35</v>
      </c>
      <c r="AX196" s="14" t="s">
        <v>79</v>
      </c>
      <c r="AY196" s="238" t="s">
        <v>129</v>
      </c>
    </row>
    <row r="197" spans="1:65" s="16" customFormat="1" ht="11.25">
      <c r="B197" s="250"/>
      <c r="C197" s="251"/>
      <c r="D197" s="219" t="s">
        <v>140</v>
      </c>
      <c r="E197" s="252" t="s">
        <v>1</v>
      </c>
      <c r="F197" s="253" t="s">
        <v>280</v>
      </c>
      <c r="G197" s="251"/>
      <c r="H197" s="254">
        <v>32.96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AT197" s="260" t="s">
        <v>140</v>
      </c>
      <c r="AU197" s="260" t="s">
        <v>138</v>
      </c>
      <c r="AV197" s="16" t="s">
        <v>154</v>
      </c>
      <c r="AW197" s="16" t="s">
        <v>35</v>
      </c>
      <c r="AX197" s="16" t="s">
        <v>79</v>
      </c>
      <c r="AY197" s="260" t="s">
        <v>129</v>
      </c>
    </row>
    <row r="198" spans="1:65" s="13" customFormat="1" ht="11.25">
      <c r="B198" s="217"/>
      <c r="C198" s="218"/>
      <c r="D198" s="219" t="s">
        <v>140</v>
      </c>
      <c r="E198" s="220" t="s">
        <v>1</v>
      </c>
      <c r="F198" s="221" t="s">
        <v>389</v>
      </c>
      <c r="G198" s="218"/>
      <c r="H198" s="220" t="s">
        <v>1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140</v>
      </c>
      <c r="AU198" s="227" t="s">
        <v>138</v>
      </c>
      <c r="AV198" s="13" t="s">
        <v>87</v>
      </c>
      <c r="AW198" s="13" t="s">
        <v>35</v>
      </c>
      <c r="AX198" s="13" t="s">
        <v>79</v>
      </c>
      <c r="AY198" s="227" t="s">
        <v>129</v>
      </c>
    </row>
    <row r="199" spans="1:65" s="14" customFormat="1" ht="11.25">
      <c r="B199" s="228"/>
      <c r="C199" s="229"/>
      <c r="D199" s="219" t="s">
        <v>140</v>
      </c>
      <c r="E199" s="230" t="s">
        <v>1</v>
      </c>
      <c r="F199" s="231" t="s">
        <v>390</v>
      </c>
      <c r="G199" s="229"/>
      <c r="H199" s="232">
        <v>30.61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140</v>
      </c>
      <c r="AU199" s="238" t="s">
        <v>138</v>
      </c>
      <c r="AV199" s="14" t="s">
        <v>138</v>
      </c>
      <c r="AW199" s="14" t="s">
        <v>35</v>
      </c>
      <c r="AX199" s="14" t="s">
        <v>79</v>
      </c>
      <c r="AY199" s="238" t="s">
        <v>129</v>
      </c>
    </row>
    <row r="200" spans="1:65" s="14" customFormat="1" ht="11.25">
      <c r="B200" s="228"/>
      <c r="C200" s="229"/>
      <c r="D200" s="219" t="s">
        <v>140</v>
      </c>
      <c r="E200" s="230" t="s">
        <v>1</v>
      </c>
      <c r="F200" s="231" t="s">
        <v>391</v>
      </c>
      <c r="G200" s="229"/>
      <c r="H200" s="232">
        <v>-1.23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140</v>
      </c>
      <c r="AU200" s="238" t="s">
        <v>138</v>
      </c>
      <c r="AV200" s="14" t="s">
        <v>138</v>
      </c>
      <c r="AW200" s="14" t="s">
        <v>35</v>
      </c>
      <c r="AX200" s="14" t="s">
        <v>79</v>
      </c>
      <c r="AY200" s="238" t="s">
        <v>129</v>
      </c>
    </row>
    <row r="201" spans="1:65" s="13" customFormat="1" ht="11.25">
      <c r="B201" s="217"/>
      <c r="C201" s="218"/>
      <c r="D201" s="219" t="s">
        <v>140</v>
      </c>
      <c r="E201" s="220" t="s">
        <v>1</v>
      </c>
      <c r="F201" s="221" t="s">
        <v>319</v>
      </c>
      <c r="G201" s="218"/>
      <c r="H201" s="220" t="s">
        <v>1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140</v>
      </c>
      <c r="AU201" s="227" t="s">
        <v>138</v>
      </c>
      <c r="AV201" s="13" t="s">
        <v>87</v>
      </c>
      <c r="AW201" s="13" t="s">
        <v>35</v>
      </c>
      <c r="AX201" s="13" t="s">
        <v>79</v>
      </c>
      <c r="AY201" s="227" t="s">
        <v>129</v>
      </c>
    </row>
    <row r="202" spans="1:65" s="14" customFormat="1" ht="11.25">
      <c r="B202" s="228"/>
      <c r="C202" s="229"/>
      <c r="D202" s="219" t="s">
        <v>140</v>
      </c>
      <c r="E202" s="230" t="s">
        <v>1</v>
      </c>
      <c r="F202" s="231" t="s">
        <v>392</v>
      </c>
      <c r="G202" s="229"/>
      <c r="H202" s="232">
        <v>14.4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140</v>
      </c>
      <c r="AU202" s="238" t="s">
        <v>138</v>
      </c>
      <c r="AV202" s="14" t="s">
        <v>138</v>
      </c>
      <c r="AW202" s="14" t="s">
        <v>35</v>
      </c>
      <c r="AX202" s="14" t="s">
        <v>79</v>
      </c>
      <c r="AY202" s="238" t="s">
        <v>129</v>
      </c>
    </row>
    <row r="203" spans="1:65" s="13" customFormat="1" ht="11.25">
      <c r="B203" s="217"/>
      <c r="C203" s="218"/>
      <c r="D203" s="219" t="s">
        <v>140</v>
      </c>
      <c r="E203" s="220" t="s">
        <v>1</v>
      </c>
      <c r="F203" s="221" t="s">
        <v>321</v>
      </c>
      <c r="G203" s="218"/>
      <c r="H203" s="220" t="s">
        <v>1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140</v>
      </c>
      <c r="AU203" s="227" t="s">
        <v>138</v>
      </c>
      <c r="AV203" s="13" t="s">
        <v>87</v>
      </c>
      <c r="AW203" s="13" t="s">
        <v>35</v>
      </c>
      <c r="AX203" s="13" t="s">
        <v>79</v>
      </c>
      <c r="AY203" s="227" t="s">
        <v>129</v>
      </c>
    </row>
    <row r="204" spans="1:65" s="14" customFormat="1" ht="11.25">
      <c r="B204" s="228"/>
      <c r="C204" s="229"/>
      <c r="D204" s="219" t="s">
        <v>140</v>
      </c>
      <c r="E204" s="230" t="s">
        <v>1</v>
      </c>
      <c r="F204" s="231" t="s">
        <v>393</v>
      </c>
      <c r="G204" s="229"/>
      <c r="H204" s="232">
        <v>54.8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140</v>
      </c>
      <c r="AU204" s="238" t="s">
        <v>138</v>
      </c>
      <c r="AV204" s="14" t="s">
        <v>138</v>
      </c>
      <c r="AW204" s="14" t="s">
        <v>35</v>
      </c>
      <c r="AX204" s="14" t="s">
        <v>79</v>
      </c>
      <c r="AY204" s="238" t="s">
        <v>129</v>
      </c>
    </row>
    <row r="205" spans="1:65" s="14" customFormat="1" ht="11.25">
      <c r="B205" s="228"/>
      <c r="C205" s="229"/>
      <c r="D205" s="219" t="s">
        <v>140</v>
      </c>
      <c r="E205" s="230" t="s">
        <v>1</v>
      </c>
      <c r="F205" s="231" t="s">
        <v>394</v>
      </c>
      <c r="G205" s="229"/>
      <c r="H205" s="232">
        <v>55.44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140</v>
      </c>
      <c r="AU205" s="238" t="s">
        <v>138</v>
      </c>
      <c r="AV205" s="14" t="s">
        <v>138</v>
      </c>
      <c r="AW205" s="14" t="s">
        <v>35</v>
      </c>
      <c r="AX205" s="14" t="s">
        <v>79</v>
      </c>
      <c r="AY205" s="238" t="s">
        <v>129</v>
      </c>
    </row>
    <row r="206" spans="1:65" s="13" customFormat="1" ht="11.25">
      <c r="B206" s="217"/>
      <c r="C206" s="218"/>
      <c r="D206" s="219" t="s">
        <v>140</v>
      </c>
      <c r="E206" s="220" t="s">
        <v>1</v>
      </c>
      <c r="F206" s="221" t="s">
        <v>329</v>
      </c>
      <c r="G206" s="218"/>
      <c r="H206" s="220" t="s">
        <v>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140</v>
      </c>
      <c r="AU206" s="227" t="s">
        <v>138</v>
      </c>
      <c r="AV206" s="13" t="s">
        <v>87</v>
      </c>
      <c r="AW206" s="13" t="s">
        <v>35</v>
      </c>
      <c r="AX206" s="13" t="s">
        <v>79</v>
      </c>
      <c r="AY206" s="227" t="s">
        <v>129</v>
      </c>
    </row>
    <row r="207" spans="1:65" s="14" customFormat="1" ht="11.25">
      <c r="B207" s="228"/>
      <c r="C207" s="229"/>
      <c r="D207" s="219" t="s">
        <v>140</v>
      </c>
      <c r="E207" s="230" t="s">
        <v>1</v>
      </c>
      <c r="F207" s="231" t="s">
        <v>395</v>
      </c>
      <c r="G207" s="229"/>
      <c r="H207" s="232">
        <v>-30.92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140</v>
      </c>
      <c r="AU207" s="238" t="s">
        <v>138</v>
      </c>
      <c r="AV207" s="14" t="s">
        <v>138</v>
      </c>
      <c r="AW207" s="14" t="s">
        <v>35</v>
      </c>
      <c r="AX207" s="14" t="s">
        <v>79</v>
      </c>
      <c r="AY207" s="238" t="s">
        <v>129</v>
      </c>
    </row>
    <row r="208" spans="1:65" s="16" customFormat="1" ht="11.25">
      <c r="B208" s="250"/>
      <c r="C208" s="251"/>
      <c r="D208" s="219" t="s">
        <v>140</v>
      </c>
      <c r="E208" s="252" t="s">
        <v>1</v>
      </c>
      <c r="F208" s="253" t="s">
        <v>280</v>
      </c>
      <c r="G208" s="251"/>
      <c r="H208" s="254">
        <v>123.1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AT208" s="260" t="s">
        <v>140</v>
      </c>
      <c r="AU208" s="260" t="s">
        <v>138</v>
      </c>
      <c r="AV208" s="16" t="s">
        <v>154</v>
      </c>
      <c r="AW208" s="16" t="s">
        <v>35</v>
      </c>
      <c r="AX208" s="16" t="s">
        <v>79</v>
      </c>
      <c r="AY208" s="260" t="s">
        <v>129</v>
      </c>
    </row>
    <row r="209" spans="1:65" s="15" customFormat="1" ht="11.25">
      <c r="B209" s="239"/>
      <c r="C209" s="240"/>
      <c r="D209" s="219" t="s">
        <v>140</v>
      </c>
      <c r="E209" s="241" t="s">
        <v>1</v>
      </c>
      <c r="F209" s="242" t="s">
        <v>144</v>
      </c>
      <c r="G209" s="240"/>
      <c r="H209" s="243">
        <v>156.06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AT209" s="249" t="s">
        <v>140</v>
      </c>
      <c r="AU209" s="249" t="s">
        <v>138</v>
      </c>
      <c r="AV209" s="15" t="s">
        <v>137</v>
      </c>
      <c r="AW209" s="15" t="s">
        <v>35</v>
      </c>
      <c r="AX209" s="15" t="s">
        <v>87</v>
      </c>
      <c r="AY209" s="249" t="s">
        <v>129</v>
      </c>
    </row>
    <row r="210" spans="1:65" s="2" customFormat="1" ht="16.5" customHeight="1">
      <c r="A210" s="35"/>
      <c r="B210" s="36"/>
      <c r="C210" s="204" t="s">
        <v>8</v>
      </c>
      <c r="D210" s="204" t="s">
        <v>132</v>
      </c>
      <c r="E210" s="205" t="s">
        <v>396</v>
      </c>
      <c r="F210" s="206" t="s">
        <v>397</v>
      </c>
      <c r="G210" s="207" t="s">
        <v>185</v>
      </c>
      <c r="H210" s="208">
        <v>156.06</v>
      </c>
      <c r="I210" s="209"/>
      <c r="J210" s="210">
        <f>ROUND(I210*H210,2)</f>
        <v>0</v>
      </c>
      <c r="K210" s="206" t="s">
        <v>136</v>
      </c>
      <c r="L210" s="40"/>
      <c r="M210" s="211" t="s">
        <v>1</v>
      </c>
      <c r="N210" s="212" t="s">
        <v>45</v>
      </c>
      <c r="O210" s="72"/>
      <c r="P210" s="213">
        <f>O210*H210</f>
        <v>0</v>
      </c>
      <c r="Q210" s="213">
        <v>4.3800000000000002E-3</v>
      </c>
      <c r="R210" s="213">
        <f>Q210*H210</f>
        <v>0.68354280000000001</v>
      </c>
      <c r="S210" s="213">
        <v>0</v>
      </c>
      <c r="T210" s="21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5" t="s">
        <v>137</v>
      </c>
      <c r="AT210" s="215" t="s">
        <v>132</v>
      </c>
      <c r="AU210" s="215" t="s">
        <v>138</v>
      </c>
      <c r="AY210" s="18" t="s">
        <v>129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8" t="s">
        <v>138</v>
      </c>
      <c r="BK210" s="216">
        <f>ROUND(I210*H210,2)</f>
        <v>0</v>
      </c>
      <c r="BL210" s="18" t="s">
        <v>137</v>
      </c>
      <c r="BM210" s="215" t="s">
        <v>398</v>
      </c>
    </row>
    <row r="211" spans="1:65" s="13" customFormat="1" ht="11.25">
      <c r="B211" s="217"/>
      <c r="C211" s="218"/>
      <c r="D211" s="219" t="s">
        <v>140</v>
      </c>
      <c r="E211" s="220" t="s">
        <v>1</v>
      </c>
      <c r="F211" s="221" t="s">
        <v>386</v>
      </c>
      <c r="G211" s="218"/>
      <c r="H211" s="220" t="s">
        <v>1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140</v>
      </c>
      <c r="AU211" s="227" t="s">
        <v>138</v>
      </c>
      <c r="AV211" s="13" t="s">
        <v>87</v>
      </c>
      <c r="AW211" s="13" t="s">
        <v>35</v>
      </c>
      <c r="AX211" s="13" t="s">
        <v>79</v>
      </c>
      <c r="AY211" s="227" t="s">
        <v>129</v>
      </c>
    </row>
    <row r="212" spans="1:65" s="14" customFormat="1" ht="11.25">
      <c r="B212" s="228"/>
      <c r="C212" s="229"/>
      <c r="D212" s="219" t="s">
        <v>140</v>
      </c>
      <c r="E212" s="230" t="s">
        <v>1</v>
      </c>
      <c r="F212" s="231" t="s">
        <v>387</v>
      </c>
      <c r="G212" s="229"/>
      <c r="H212" s="232">
        <v>29.12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140</v>
      </c>
      <c r="AU212" s="238" t="s">
        <v>138</v>
      </c>
      <c r="AV212" s="14" t="s">
        <v>138</v>
      </c>
      <c r="AW212" s="14" t="s">
        <v>35</v>
      </c>
      <c r="AX212" s="14" t="s">
        <v>79</v>
      </c>
      <c r="AY212" s="238" t="s">
        <v>129</v>
      </c>
    </row>
    <row r="213" spans="1:65" s="14" customFormat="1" ht="11.25">
      <c r="B213" s="228"/>
      <c r="C213" s="229"/>
      <c r="D213" s="219" t="s">
        <v>140</v>
      </c>
      <c r="E213" s="230" t="s">
        <v>1</v>
      </c>
      <c r="F213" s="231" t="s">
        <v>388</v>
      </c>
      <c r="G213" s="229"/>
      <c r="H213" s="232">
        <v>3.84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140</v>
      </c>
      <c r="AU213" s="238" t="s">
        <v>138</v>
      </c>
      <c r="AV213" s="14" t="s">
        <v>138</v>
      </c>
      <c r="AW213" s="14" t="s">
        <v>35</v>
      </c>
      <c r="AX213" s="14" t="s">
        <v>79</v>
      </c>
      <c r="AY213" s="238" t="s">
        <v>129</v>
      </c>
    </row>
    <row r="214" spans="1:65" s="16" customFormat="1" ht="11.25">
      <c r="B214" s="250"/>
      <c r="C214" s="251"/>
      <c r="D214" s="219" t="s">
        <v>140</v>
      </c>
      <c r="E214" s="252" t="s">
        <v>1</v>
      </c>
      <c r="F214" s="253" t="s">
        <v>280</v>
      </c>
      <c r="G214" s="251"/>
      <c r="H214" s="254">
        <v>32.96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AT214" s="260" t="s">
        <v>140</v>
      </c>
      <c r="AU214" s="260" t="s">
        <v>138</v>
      </c>
      <c r="AV214" s="16" t="s">
        <v>154</v>
      </c>
      <c r="AW214" s="16" t="s">
        <v>35</v>
      </c>
      <c r="AX214" s="16" t="s">
        <v>79</v>
      </c>
      <c r="AY214" s="260" t="s">
        <v>129</v>
      </c>
    </row>
    <row r="215" spans="1:65" s="13" customFormat="1" ht="11.25">
      <c r="B215" s="217"/>
      <c r="C215" s="218"/>
      <c r="D215" s="219" t="s">
        <v>140</v>
      </c>
      <c r="E215" s="220" t="s">
        <v>1</v>
      </c>
      <c r="F215" s="221" t="s">
        <v>389</v>
      </c>
      <c r="G215" s="218"/>
      <c r="H215" s="220" t="s">
        <v>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140</v>
      </c>
      <c r="AU215" s="227" t="s">
        <v>138</v>
      </c>
      <c r="AV215" s="13" t="s">
        <v>87</v>
      </c>
      <c r="AW215" s="13" t="s">
        <v>35</v>
      </c>
      <c r="AX215" s="13" t="s">
        <v>79</v>
      </c>
      <c r="AY215" s="227" t="s">
        <v>129</v>
      </c>
    </row>
    <row r="216" spans="1:65" s="14" customFormat="1" ht="11.25">
      <c r="B216" s="228"/>
      <c r="C216" s="229"/>
      <c r="D216" s="219" t="s">
        <v>140</v>
      </c>
      <c r="E216" s="230" t="s">
        <v>1</v>
      </c>
      <c r="F216" s="231" t="s">
        <v>390</v>
      </c>
      <c r="G216" s="229"/>
      <c r="H216" s="232">
        <v>30.61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140</v>
      </c>
      <c r="AU216" s="238" t="s">
        <v>138</v>
      </c>
      <c r="AV216" s="14" t="s">
        <v>138</v>
      </c>
      <c r="AW216" s="14" t="s">
        <v>35</v>
      </c>
      <c r="AX216" s="14" t="s">
        <v>79</v>
      </c>
      <c r="AY216" s="238" t="s">
        <v>129</v>
      </c>
    </row>
    <row r="217" spans="1:65" s="14" customFormat="1" ht="11.25">
      <c r="B217" s="228"/>
      <c r="C217" s="229"/>
      <c r="D217" s="219" t="s">
        <v>140</v>
      </c>
      <c r="E217" s="230" t="s">
        <v>1</v>
      </c>
      <c r="F217" s="231" t="s">
        <v>391</v>
      </c>
      <c r="G217" s="229"/>
      <c r="H217" s="232">
        <v>-1.23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140</v>
      </c>
      <c r="AU217" s="238" t="s">
        <v>138</v>
      </c>
      <c r="AV217" s="14" t="s">
        <v>138</v>
      </c>
      <c r="AW217" s="14" t="s">
        <v>35</v>
      </c>
      <c r="AX217" s="14" t="s">
        <v>79</v>
      </c>
      <c r="AY217" s="238" t="s">
        <v>129</v>
      </c>
    </row>
    <row r="218" spans="1:65" s="13" customFormat="1" ht="11.25">
      <c r="B218" s="217"/>
      <c r="C218" s="218"/>
      <c r="D218" s="219" t="s">
        <v>140</v>
      </c>
      <c r="E218" s="220" t="s">
        <v>1</v>
      </c>
      <c r="F218" s="221" t="s">
        <v>319</v>
      </c>
      <c r="G218" s="218"/>
      <c r="H218" s="220" t="s">
        <v>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140</v>
      </c>
      <c r="AU218" s="227" t="s">
        <v>138</v>
      </c>
      <c r="AV218" s="13" t="s">
        <v>87</v>
      </c>
      <c r="AW218" s="13" t="s">
        <v>35</v>
      </c>
      <c r="AX218" s="13" t="s">
        <v>79</v>
      </c>
      <c r="AY218" s="227" t="s">
        <v>129</v>
      </c>
    </row>
    <row r="219" spans="1:65" s="14" customFormat="1" ht="11.25">
      <c r="B219" s="228"/>
      <c r="C219" s="229"/>
      <c r="D219" s="219" t="s">
        <v>140</v>
      </c>
      <c r="E219" s="230" t="s">
        <v>1</v>
      </c>
      <c r="F219" s="231" t="s">
        <v>392</v>
      </c>
      <c r="G219" s="229"/>
      <c r="H219" s="232">
        <v>14.4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140</v>
      </c>
      <c r="AU219" s="238" t="s">
        <v>138</v>
      </c>
      <c r="AV219" s="14" t="s">
        <v>138</v>
      </c>
      <c r="AW219" s="14" t="s">
        <v>35</v>
      </c>
      <c r="AX219" s="14" t="s">
        <v>79</v>
      </c>
      <c r="AY219" s="238" t="s">
        <v>129</v>
      </c>
    </row>
    <row r="220" spans="1:65" s="13" customFormat="1" ht="11.25">
      <c r="B220" s="217"/>
      <c r="C220" s="218"/>
      <c r="D220" s="219" t="s">
        <v>140</v>
      </c>
      <c r="E220" s="220" t="s">
        <v>1</v>
      </c>
      <c r="F220" s="221" t="s">
        <v>321</v>
      </c>
      <c r="G220" s="218"/>
      <c r="H220" s="220" t="s">
        <v>1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140</v>
      </c>
      <c r="AU220" s="227" t="s">
        <v>138</v>
      </c>
      <c r="AV220" s="13" t="s">
        <v>87</v>
      </c>
      <c r="AW220" s="13" t="s">
        <v>35</v>
      </c>
      <c r="AX220" s="13" t="s">
        <v>79</v>
      </c>
      <c r="AY220" s="227" t="s">
        <v>129</v>
      </c>
    </row>
    <row r="221" spans="1:65" s="14" customFormat="1" ht="11.25">
      <c r="B221" s="228"/>
      <c r="C221" s="229"/>
      <c r="D221" s="219" t="s">
        <v>140</v>
      </c>
      <c r="E221" s="230" t="s">
        <v>1</v>
      </c>
      <c r="F221" s="231" t="s">
        <v>393</v>
      </c>
      <c r="G221" s="229"/>
      <c r="H221" s="232">
        <v>54.8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140</v>
      </c>
      <c r="AU221" s="238" t="s">
        <v>138</v>
      </c>
      <c r="AV221" s="14" t="s">
        <v>138</v>
      </c>
      <c r="AW221" s="14" t="s">
        <v>35</v>
      </c>
      <c r="AX221" s="14" t="s">
        <v>79</v>
      </c>
      <c r="AY221" s="238" t="s">
        <v>129</v>
      </c>
    </row>
    <row r="222" spans="1:65" s="14" customFormat="1" ht="11.25">
      <c r="B222" s="228"/>
      <c r="C222" s="229"/>
      <c r="D222" s="219" t="s">
        <v>140</v>
      </c>
      <c r="E222" s="230" t="s">
        <v>1</v>
      </c>
      <c r="F222" s="231" t="s">
        <v>394</v>
      </c>
      <c r="G222" s="229"/>
      <c r="H222" s="232">
        <v>55.44</v>
      </c>
      <c r="I222" s="233"/>
      <c r="J222" s="229"/>
      <c r="K222" s="229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140</v>
      </c>
      <c r="AU222" s="238" t="s">
        <v>138</v>
      </c>
      <c r="AV222" s="14" t="s">
        <v>138</v>
      </c>
      <c r="AW222" s="14" t="s">
        <v>35</v>
      </c>
      <c r="AX222" s="14" t="s">
        <v>79</v>
      </c>
      <c r="AY222" s="238" t="s">
        <v>129</v>
      </c>
    </row>
    <row r="223" spans="1:65" s="13" customFormat="1" ht="11.25">
      <c r="B223" s="217"/>
      <c r="C223" s="218"/>
      <c r="D223" s="219" t="s">
        <v>140</v>
      </c>
      <c r="E223" s="220" t="s">
        <v>1</v>
      </c>
      <c r="F223" s="221" t="s">
        <v>329</v>
      </c>
      <c r="G223" s="218"/>
      <c r="H223" s="220" t="s">
        <v>1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140</v>
      </c>
      <c r="AU223" s="227" t="s">
        <v>138</v>
      </c>
      <c r="AV223" s="13" t="s">
        <v>87</v>
      </c>
      <c r="AW223" s="13" t="s">
        <v>35</v>
      </c>
      <c r="AX223" s="13" t="s">
        <v>79</v>
      </c>
      <c r="AY223" s="227" t="s">
        <v>129</v>
      </c>
    </row>
    <row r="224" spans="1:65" s="14" customFormat="1" ht="11.25">
      <c r="B224" s="228"/>
      <c r="C224" s="229"/>
      <c r="D224" s="219" t="s">
        <v>140</v>
      </c>
      <c r="E224" s="230" t="s">
        <v>1</v>
      </c>
      <c r="F224" s="231" t="s">
        <v>395</v>
      </c>
      <c r="G224" s="229"/>
      <c r="H224" s="232">
        <v>-30.92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140</v>
      </c>
      <c r="AU224" s="238" t="s">
        <v>138</v>
      </c>
      <c r="AV224" s="14" t="s">
        <v>138</v>
      </c>
      <c r="AW224" s="14" t="s">
        <v>35</v>
      </c>
      <c r="AX224" s="14" t="s">
        <v>79</v>
      </c>
      <c r="AY224" s="238" t="s">
        <v>129</v>
      </c>
    </row>
    <row r="225" spans="1:65" s="16" customFormat="1" ht="11.25">
      <c r="B225" s="250"/>
      <c r="C225" s="251"/>
      <c r="D225" s="219" t="s">
        <v>140</v>
      </c>
      <c r="E225" s="252" t="s">
        <v>1</v>
      </c>
      <c r="F225" s="253" t="s">
        <v>280</v>
      </c>
      <c r="G225" s="251"/>
      <c r="H225" s="254">
        <v>123.1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AT225" s="260" t="s">
        <v>140</v>
      </c>
      <c r="AU225" s="260" t="s">
        <v>138</v>
      </c>
      <c r="AV225" s="16" t="s">
        <v>154</v>
      </c>
      <c r="AW225" s="16" t="s">
        <v>35</v>
      </c>
      <c r="AX225" s="16" t="s">
        <v>79</v>
      </c>
      <c r="AY225" s="260" t="s">
        <v>129</v>
      </c>
    </row>
    <row r="226" spans="1:65" s="15" customFormat="1" ht="11.25">
      <c r="B226" s="239"/>
      <c r="C226" s="240"/>
      <c r="D226" s="219" t="s">
        <v>140</v>
      </c>
      <c r="E226" s="241" t="s">
        <v>1</v>
      </c>
      <c r="F226" s="242" t="s">
        <v>144</v>
      </c>
      <c r="G226" s="240"/>
      <c r="H226" s="243">
        <v>156.06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AT226" s="249" t="s">
        <v>140</v>
      </c>
      <c r="AU226" s="249" t="s">
        <v>138</v>
      </c>
      <c r="AV226" s="15" t="s">
        <v>137</v>
      </c>
      <c r="AW226" s="15" t="s">
        <v>35</v>
      </c>
      <c r="AX226" s="15" t="s">
        <v>87</v>
      </c>
      <c r="AY226" s="249" t="s">
        <v>129</v>
      </c>
    </row>
    <row r="227" spans="1:65" s="2" customFormat="1" ht="16.5" customHeight="1">
      <c r="A227" s="35"/>
      <c r="B227" s="36"/>
      <c r="C227" s="204" t="s">
        <v>186</v>
      </c>
      <c r="D227" s="204" t="s">
        <v>132</v>
      </c>
      <c r="E227" s="205" t="s">
        <v>399</v>
      </c>
      <c r="F227" s="206" t="s">
        <v>400</v>
      </c>
      <c r="G227" s="207" t="s">
        <v>185</v>
      </c>
      <c r="H227" s="208">
        <v>28.004000000000001</v>
      </c>
      <c r="I227" s="209"/>
      <c r="J227" s="210">
        <f>ROUND(I227*H227,2)</f>
        <v>0</v>
      </c>
      <c r="K227" s="206" t="s">
        <v>136</v>
      </c>
      <c r="L227" s="40"/>
      <c r="M227" s="211" t="s">
        <v>1</v>
      </c>
      <c r="N227" s="212" t="s">
        <v>45</v>
      </c>
      <c r="O227" s="72"/>
      <c r="P227" s="213">
        <f>O227*H227</f>
        <v>0</v>
      </c>
      <c r="Q227" s="213">
        <v>3.3579999999999999E-2</v>
      </c>
      <c r="R227" s="213">
        <f>Q227*H227</f>
        <v>0.94037431999999999</v>
      </c>
      <c r="S227" s="213">
        <v>0</v>
      </c>
      <c r="T227" s="21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5" t="s">
        <v>137</v>
      </c>
      <c r="AT227" s="215" t="s">
        <v>132</v>
      </c>
      <c r="AU227" s="215" t="s">
        <v>138</v>
      </c>
      <c r="AY227" s="18" t="s">
        <v>129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8" t="s">
        <v>138</v>
      </c>
      <c r="BK227" s="216">
        <f>ROUND(I227*H227,2)</f>
        <v>0</v>
      </c>
      <c r="BL227" s="18" t="s">
        <v>137</v>
      </c>
      <c r="BM227" s="215" t="s">
        <v>401</v>
      </c>
    </row>
    <row r="228" spans="1:65" s="14" customFormat="1" ht="11.25">
      <c r="B228" s="228"/>
      <c r="C228" s="229"/>
      <c r="D228" s="219" t="s">
        <v>140</v>
      </c>
      <c r="E228" s="230" t="s">
        <v>1</v>
      </c>
      <c r="F228" s="231" t="s">
        <v>402</v>
      </c>
      <c r="G228" s="229"/>
      <c r="H228" s="232">
        <v>20</v>
      </c>
      <c r="I228" s="233"/>
      <c r="J228" s="229"/>
      <c r="K228" s="229"/>
      <c r="L228" s="234"/>
      <c r="M228" s="235"/>
      <c r="N228" s="236"/>
      <c r="O228" s="236"/>
      <c r="P228" s="236"/>
      <c r="Q228" s="236"/>
      <c r="R228" s="236"/>
      <c r="S228" s="236"/>
      <c r="T228" s="237"/>
      <c r="AT228" s="238" t="s">
        <v>140</v>
      </c>
      <c r="AU228" s="238" t="s">
        <v>138</v>
      </c>
      <c r="AV228" s="14" t="s">
        <v>138</v>
      </c>
      <c r="AW228" s="14" t="s">
        <v>35</v>
      </c>
      <c r="AX228" s="14" t="s">
        <v>79</v>
      </c>
      <c r="AY228" s="238" t="s">
        <v>129</v>
      </c>
    </row>
    <row r="229" spans="1:65" s="13" customFormat="1" ht="11.25">
      <c r="B229" s="217"/>
      <c r="C229" s="218"/>
      <c r="D229" s="219" t="s">
        <v>140</v>
      </c>
      <c r="E229" s="220" t="s">
        <v>1</v>
      </c>
      <c r="F229" s="221" t="s">
        <v>319</v>
      </c>
      <c r="G229" s="218"/>
      <c r="H229" s="220" t="s">
        <v>1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140</v>
      </c>
      <c r="AU229" s="227" t="s">
        <v>138</v>
      </c>
      <c r="AV229" s="13" t="s">
        <v>87</v>
      </c>
      <c r="AW229" s="13" t="s">
        <v>35</v>
      </c>
      <c r="AX229" s="13" t="s">
        <v>79</v>
      </c>
      <c r="AY229" s="227" t="s">
        <v>129</v>
      </c>
    </row>
    <row r="230" spans="1:65" s="14" customFormat="1" ht="11.25">
      <c r="B230" s="228"/>
      <c r="C230" s="229"/>
      <c r="D230" s="219" t="s">
        <v>140</v>
      </c>
      <c r="E230" s="230" t="s">
        <v>1</v>
      </c>
      <c r="F230" s="231" t="s">
        <v>403</v>
      </c>
      <c r="G230" s="229"/>
      <c r="H230" s="232">
        <v>3.004</v>
      </c>
      <c r="I230" s="233"/>
      <c r="J230" s="229"/>
      <c r="K230" s="229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140</v>
      </c>
      <c r="AU230" s="238" t="s">
        <v>138</v>
      </c>
      <c r="AV230" s="14" t="s">
        <v>138</v>
      </c>
      <c r="AW230" s="14" t="s">
        <v>35</v>
      </c>
      <c r="AX230" s="14" t="s">
        <v>79</v>
      </c>
      <c r="AY230" s="238" t="s">
        <v>129</v>
      </c>
    </row>
    <row r="231" spans="1:65" s="14" customFormat="1" ht="11.25">
      <c r="B231" s="228"/>
      <c r="C231" s="229"/>
      <c r="D231" s="219" t="s">
        <v>140</v>
      </c>
      <c r="E231" s="230" t="s">
        <v>1</v>
      </c>
      <c r="F231" s="231" t="s">
        <v>404</v>
      </c>
      <c r="G231" s="229"/>
      <c r="H231" s="232">
        <v>5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140</v>
      </c>
      <c r="AU231" s="238" t="s">
        <v>138</v>
      </c>
      <c r="AV231" s="14" t="s">
        <v>138</v>
      </c>
      <c r="AW231" s="14" t="s">
        <v>35</v>
      </c>
      <c r="AX231" s="14" t="s">
        <v>79</v>
      </c>
      <c r="AY231" s="238" t="s">
        <v>129</v>
      </c>
    </row>
    <row r="232" spans="1:65" s="15" customFormat="1" ht="11.25">
      <c r="B232" s="239"/>
      <c r="C232" s="240"/>
      <c r="D232" s="219" t="s">
        <v>140</v>
      </c>
      <c r="E232" s="241" t="s">
        <v>1</v>
      </c>
      <c r="F232" s="242" t="s">
        <v>144</v>
      </c>
      <c r="G232" s="240"/>
      <c r="H232" s="243">
        <v>28.004000000000001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AT232" s="249" t="s">
        <v>140</v>
      </c>
      <c r="AU232" s="249" t="s">
        <v>138</v>
      </c>
      <c r="AV232" s="15" t="s">
        <v>137</v>
      </c>
      <c r="AW232" s="15" t="s">
        <v>35</v>
      </c>
      <c r="AX232" s="15" t="s">
        <v>87</v>
      </c>
      <c r="AY232" s="249" t="s">
        <v>129</v>
      </c>
    </row>
    <row r="233" spans="1:65" s="2" customFormat="1" ht="16.5" customHeight="1">
      <c r="A233" s="35"/>
      <c r="B233" s="36"/>
      <c r="C233" s="204" t="s">
        <v>231</v>
      </c>
      <c r="D233" s="204" t="s">
        <v>132</v>
      </c>
      <c r="E233" s="205" t="s">
        <v>405</v>
      </c>
      <c r="F233" s="206" t="s">
        <v>406</v>
      </c>
      <c r="G233" s="207" t="s">
        <v>185</v>
      </c>
      <c r="H233" s="208">
        <v>156.06</v>
      </c>
      <c r="I233" s="209"/>
      <c r="J233" s="210">
        <f>ROUND(I233*H233,2)</f>
        <v>0</v>
      </c>
      <c r="K233" s="206" t="s">
        <v>136</v>
      </c>
      <c r="L233" s="40"/>
      <c r="M233" s="211" t="s">
        <v>1</v>
      </c>
      <c r="N233" s="212" t="s">
        <v>45</v>
      </c>
      <c r="O233" s="72"/>
      <c r="P233" s="213">
        <f>O233*H233</f>
        <v>0</v>
      </c>
      <c r="Q233" s="213">
        <v>1.103E-2</v>
      </c>
      <c r="R233" s="213">
        <f>Q233*H233</f>
        <v>1.7213418</v>
      </c>
      <c r="S233" s="213">
        <v>0</v>
      </c>
      <c r="T233" s="21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5" t="s">
        <v>137</v>
      </c>
      <c r="AT233" s="215" t="s">
        <v>132</v>
      </c>
      <c r="AU233" s="215" t="s">
        <v>138</v>
      </c>
      <c r="AY233" s="18" t="s">
        <v>129</v>
      </c>
      <c r="BE233" s="216">
        <f>IF(N233="základní",J233,0)</f>
        <v>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8" t="s">
        <v>138</v>
      </c>
      <c r="BK233" s="216">
        <f>ROUND(I233*H233,2)</f>
        <v>0</v>
      </c>
      <c r="BL233" s="18" t="s">
        <v>137</v>
      </c>
      <c r="BM233" s="215" t="s">
        <v>407</v>
      </c>
    </row>
    <row r="234" spans="1:65" s="2" customFormat="1" ht="16.5" customHeight="1">
      <c r="A234" s="35"/>
      <c r="B234" s="36"/>
      <c r="C234" s="204" t="s">
        <v>236</v>
      </c>
      <c r="D234" s="204" t="s">
        <v>132</v>
      </c>
      <c r="E234" s="205" t="s">
        <v>408</v>
      </c>
      <c r="F234" s="206" t="s">
        <v>409</v>
      </c>
      <c r="G234" s="207" t="s">
        <v>135</v>
      </c>
      <c r="H234" s="208">
        <v>149.65</v>
      </c>
      <c r="I234" s="209"/>
      <c r="J234" s="210">
        <f>ROUND(I234*H234,2)</f>
        <v>0</v>
      </c>
      <c r="K234" s="206" t="s">
        <v>136</v>
      </c>
      <c r="L234" s="40"/>
      <c r="M234" s="211" t="s">
        <v>1</v>
      </c>
      <c r="N234" s="212" t="s">
        <v>45</v>
      </c>
      <c r="O234" s="72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5" t="s">
        <v>137</v>
      </c>
      <c r="AT234" s="215" t="s">
        <v>132</v>
      </c>
      <c r="AU234" s="215" t="s">
        <v>138</v>
      </c>
      <c r="AY234" s="18" t="s">
        <v>129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8" t="s">
        <v>138</v>
      </c>
      <c r="BK234" s="216">
        <f>ROUND(I234*H234,2)</f>
        <v>0</v>
      </c>
      <c r="BL234" s="18" t="s">
        <v>137</v>
      </c>
      <c r="BM234" s="215" t="s">
        <v>410</v>
      </c>
    </row>
    <row r="235" spans="1:65" s="13" customFormat="1" ht="11.25">
      <c r="B235" s="217"/>
      <c r="C235" s="218"/>
      <c r="D235" s="219" t="s">
        <v>140</v>
      </c>
      <c r="E235" s="220" t="s">
        <v>1</v>
      </c>
      <c r="F235" s="221" t="s">
        <v>411</v>
      </c>
      <c r="G235" s="218"/>
      <c r="H235" s="220" t="s">
        <v>1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140</v>
      </c>
      <c r="AU235" s="227" t="s">
        <v>138</v>
      </c>
      <c r="AV235" s="13" t="s">
        <v>87</v>
      </c>
      <c r="AW235" s="13" t="s">
        <v>35</v>
      </c>
      <c r="AX235" s="13" t="s">
        <v>79</v>
      </c>
      <c r="AY235" s="227" t="s">
        <v>129</v>
      </c>
    </row>
    <row r="236" spans="1:65" s="13" customFormat="1" ht="11.25">
      <c r="B236" s="217"/>
      <c r="C236" s="218"/>
      <c r="D236" s="219" t="s">
        <v>140</v>
      </c>
      <c r="E236" s="220" t="s">
        <v>1</v>
      </c>
      <c r="F236" s="221" t="s">
        <v>412</v>
      </c>
      <c r="G236" s="218"/>
      <c r="H236" s="220" t="s">
        <v>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140</v>
      </c>
      <c r="AU236" s="227" t="s">
        <v>138</v>
      </c>
      <c r="AV236" s="13" t="s">
        <v>87</v>
      </c>
      <c r="AW236" s="13" t="s">
        <v>35</v>
      </c>
      <c r="AX236" s="13" t="s">
        <v>79</v>
      </c>
      <c r="AY236" s="227" t="s">
        <v>129</v>
      </c>
    </row>
    <row r="237" spans="1:65" s="14" customFormat="1" ht="11.25">
      <c r="B237" s="228"/>
      <c r="C237" s="229"/>
      <c r="D237" s="219" t="s">
        <v>140</v>
      </c>
      <c r="E237" s="230" t="s">
        <v>1</v>
      </c>
      <c r="F237" s="231" t="s">
        <v>413</v>
      </c>
      <c r="G237" s="229"/>
      <c r="H237" s="232">
        <v>83.2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140</v>
      </c>
      <c r="AU237" s="238" t="s">
        <v>138</v>
      </c>
      <c r="AV237" s="14" t="s">
        <v>138</v>
      </c>
      <c r="AW237" s="14" t="s">
        <v>35</v>
      </c>
      <c r="AX237" s="14" t="s">
        <v>79</v>
      </c>
      <c r="AY237" s="238" t="s">
        <v>129</v>
      </c>
    </row>
    <row r="238" spans="1:65" s="14" customFormat="1" ht="11.25">
      <c r="B238" s="228"/>
      <c r="C238" s="229"/>
      <c r="D238" s="219" t="s">
        <v>140</v>
      </c>
      <c r="E238" s="230" t="s">
        <v>1</v>
      </c>
      <c r="F238" s="231" t="s">
        <v>414</v>
      </c>
      <c r="G238" s="229"/>
      <c r="H238" s="232">
        <v>59.25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140</v>
      </c>
      <c r="AU238" s="238" t="s">
        <v>138</v>
      </c>
      <c r="AV238" s="14" t="s">
        <v>138</v>
      </c>
      <c r="AW238" s="14" t="s">
        <v>35</v>
      </c>
      <c r="AX238" s="14" t="s">
        <v>79</v>
      </c>
      <c r="AY238" s="238" t="s">
        <v>129</v>
      </c>
    </row>
    <row r="239" spans="1:65" s="14" customFormat="1" ht="11.25">
      <c r="B239" s="228"/>
      <c r="C239" s="229"/>
      <c r="D239" s="219" t="s">
        <v>140</v>
      </c>
      <c r="E239" s="230" t="s">
        <v>1</v>
      </c>
      <c r="F239" s="231" t="s">
        <v>415</v>
      </c>
      <c r="G239" s="229"/>
      <c r="H239" s="232">
        <v>7.2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140</v>
      </c>
      <c r="AU239" s="238" t="s">
        <v>138</v>
      </c>
      <c r="AV239" s="14" t="s">
        <v>138</v>
      </c>
      <c r="AW239" s="14" t="s">
        <v>35</v>
      </c>
      <c r="AX239" s="14" t="s">
        <v>79</v>
      </c>
      <c r="AY239" s="238" t="s">
        <v>129</v>
      </c>
    </row>
    <row r="240" spans="1:65" s="15" customFormat="1" ht="11.25">
      <c r="B240" s="239"/>
      <c r="C240" s="240"/>
      <c r="D240" s="219" t="s">
        <v>140</v>
      </c>
      <c r="E240" s="241" t="s">
        <v>1</v>
      </c>
      <c r="F240" s="242" t="s">
        <v>144</v>
      </c>
      <c r="G240" s="240"/>
      <c r="H240" s="243">
        <v>149.65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AT240" s="249" t="s">
        <v>140</v>
      </c>
      <c r="AU240" s="249" t="s">
        <v>138</v>
      </c>
      <c r="AV240" s="15" t="s">
        <v>137</v>
      </c>
      <c r="AW240" s="15" t="s">
        <v>35</v>
      </c>
      <c r="AX240" s="15" t="s">
        <v>87</v>
      </c>
      <c r="AY240" s="249" t="s">
        <v>129</v>
      </c>
    </row>
    <row r="241" spans="1:65" s="2" customFormat="1" ht="16.5" customHeight="1">
      <c r="A241" s="35"/>
      <c r="B241" s="36"/>
      <c r="C241" s="266" t="s">
        <v>241</v>
      </c>
      <c r="D241" s="266" t="s">
        <v>416</v>
      </c>
      <c r="E241" s="267" t="s">
        <v>417</v>
      </c>
      <c r="F241" s="268" t="s">
        <v>418</v>
      </c>
      <c r="G241" s="269" t="s">
        <v>135</v>
      </c>
      <c r="H241" s="270">
        <v>157.13300000000001</v>
      </c>
      <c r="I241" s="271"/>
      <c r="J241" s="272">
        <f>ROUND(I241*H241,2)</f>
        <v>0</v>
      </c>
      <c r="K241" s="268" t="s">
        <v>136</v>
      </c>
      <c r="L241" s="273"/>
      <c r="M241" s="274" t="s">
        <v>1</v>
      </c>
      <c r="N241" s="275" t="s">
        <v>45</v>
      </c>
      <c r="O241" s="72"/>
      <c r="P241" s="213">
        <f>O241*H241</f>
        <v>0</v>
      </c>
      <c r="Q241" s="213">
        <v>4.0000000000000003E-5</v>
      </c>
      <c r="R241" s="213">
        <f>Q241*H241</f>
        <v>6.2853200000000005E-3</v>
      </c>
      <c r="S241" s="213">
        <v>0</v>
      </c>
      <c r="T241" s="21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5" t="s">
        <v>182</v>
      </c>
      <c r="AT241" s="215" t="s">
        <v>416</v>
      </c>
      <c r="AU241" s="215" t="s">
        <v>138</v>
      </c>
      <c r="AY241" s="18" t="s">
        <v>129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8" t="s">
        <v>138</v>
      </c>
      <c r="BK241" s="216">
        <f>ROUND(I241*H241,2)</f>
        <v>0</v>
      </c>
      <c r="BL241" s="18" t="s">
        <v>137</v>
      </c>
      <c r="BM241" s="215" t="s">
        <v>419</v>
      </c>
    </row>
    <row r="242" spans="1:65" s="14" customFormat="1" ht="11.25">
      <c r="B242" s="228"/>
      <c r="C242" s="229"/>
      <c r="D242" s="219" t="s">
        <v>140</v>
      </c>
      <c r="E242" s="229"/>
      <c r="F242" s="231" t="s">
        <v>420</v>
      </c>
      <c r="G242" s="229"/>
      <c r="H242" s="232">
        <v>157.13300000000001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140</v>
      </c>
      <c r="AU242" s="238" t="s">
        <v>138</v>
      </c>
      <c r="AV242" s="14" t="s">
        <v>138</v>
      </c>
      <c r="AW242" s="14" t="s">
        <v>4</v>
      </c>
      <c r="AX242" s="14" t="s">
        <v>87</v>
      </c>
      <c r="AY242" s="238" t="s">
        <v>129</v>
      </c>
    </row>
    <row r="243" spans="1:65" s="2" customFormat="1" ht="16.5" customHeight="1">
      <c r="A243" s="35"/>
      <c r="B243" s="36"/>
      <c r="C243" s="204" t="s">
        <v>246</v>
      </c>
      <c r="D243" s="204" t="s">
        <v>132</v>
      </c>
      <c r="E243" s="205" t="s">
        <v>421</v>
      </c>
      <c r="F243" s="206" t="s">
        <v>422</v>
      </c>
      <c r="G243" s="207" t="s">
        <v>185</v>
      </c>
      <c r="H243" s="208">
        <v>250</v>
      </c>
      <c r="I243" s="209"/>
      <c r="J243" s="210">
        <f>ROUND(I243*H243,2)</f>
        <v>0</v>
      </c>
      <c r="K243" s="206" t="s">
        <v>136</v>
      </c>
      <c r="L243" s="40"/>
      <c r="M243" s="211" t="s">
        <v>1</v>
      </c>
      <c r="N243" s="212" t="s">
        <v>45</v>
      </c>
      <c r="O243" s="72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5" t="s">
        <v>137</v>
      </c>
      <c r="AT243" s="215" t="s">
        <v>132</v>
      </c>
      <c r="AU243" s="215" t="s">
        <v>138</v>
      </c>
      <c r="AY243" s="18" t="s">
        <v>129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8" t="s">
        <v>138</v>
      </c>
      <c r="BK243" s="216">
        <f>ROUND(I243*H243,2)</f>
        <v>0</v>
      </c>
      <c r="BL243" s="18" t="s">
        <v>137</v>
      </c>
      <c r="BM243" s="215" t="s">
        <v>423</v>
      </c>
    </row>
    <row r="244" spans="1:65" s="14" customFormat="1" ht="11.25">
      <c r="B244" s="228"/>
      <c r="C244" s="229"/>
      <c r="D244" s="219" t="s">
        <v>140</v>
      </c>
      <c r="E244" s="230" t="s">
        <v>1</v>
      </c>
      <c r="F244" s="231" t="s">
        <v>424</v>
      </c>
      <c r="G244" s="229"/>
      <c r="H244" s="232">
        <v>250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AT244" s="238" t="s">
        <v>140</v>
      </c>
      <c r="AU244" s="238" t="s">
        <v>138</v>
      </c>
      <c r="AV244" s="14" t="s">
        <v>138</v>
      </c>
      <c r="AW244" s="14" t="s">
        <v>35</v>
      </c>
      <c r="AX244" s="14" t="s">
        <v>87</v>
      </c>
      <c r="AY244" s="238" t="s">
        <v>129</v>
      </c>
    </row>
    <row r="245" spans="1:65" s="2" customFormat="1" ht="16.5" customHeight="1">
      <c r="A245" s="35"/>
      <c r="B245" s="36"/>
      <c r="C245" s="204" t="s">
        <v>7</v>
      </c>
      <c r="D245" s="204" t="s">
        <v>132</v>
      </c>
      <c r="E245" s="205" t="s">
        <v>425</v>
      </c>
      <c r="F245" s="206" t="s">
        <v>426</v>
      </c>
      <c r="G245" s="207" t="s">
        <v>185</v>
      </c>
      <c r="H245" s="208">
        <v>107.06</v>
      </c>
      <c r="I245" s="209"/>
      <c r="J245" s="210">
        <f>ROUND(I245*H245,2)</f>
        <v>0</v>
      </c>
      <c r="K245" s="206" t="s">
        <v>136</v>
      </c>
      <c r="L245" s="40"/>
      <c r="M245" s="211" t="s">
        <v>1</v>
      </c>
      <c r="N245" s="212" t="s">
        <v>45</v>
      </c>
      <c r="O245" s="72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5" t="s">
        <v>137</v>
      </c>
      <c r="AT245" s="215" t="s">
        <v>132</v>
      </c>
      <c r="AU245" s="215" t="s">
        <v>138</v>
      </c>
      <c r="AY245" s="18" t="s">
        <v>129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8" t="s">
        <v>138</v>
      </c>
      <c r="BK245" s="216">
        <f>ROUND(I245*H245,2)</f>
        <v>0</v>
      </c>
      <c r="BL245" s="18" t="s">
        <v>137</v>
      </c>
      <c r="BM245" s="215" t="s">
        <v>427</v>
      </c>
    </row>
    <row r="246" spans="1:65" s="13" customFormat="1" ht="11.25">
      <c r="B246" s="217"/>
      <c r="C246" s="218"/>
      <c r="D246" s="219" t="s">
        <v>140</v>
      </c>
      <c r="E246" s="220" t="s">
        <v>1</v>
      </c>
      <c r="F246" s="221" t="s">
        <v>319</v>
      </c>
      <c r="G246" s="218"/>
      <c r="H246" s="220" t="s">
        <v>1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140</v>
      </c>
      <c r="AU246" s="227" t="s">
        <v>138</v>
      </c>
      <c r="AV246" s="13" t="s">
        <v>87</v>
      </c>
      <c r="AW246" s="13" t="s">
        <v>35</v>
      </c>
      <c r="AX246" s="13" t="s">
        <v>79</v>
      </c>
      <c r="AY246" s="227" t="s">
        <v>129</v>
      </c>
    </row>
    <row r="247" spans="1:65" s="14" customFormat="1" ht="11.25">
      <c r="B247" s="228"/>
      <c r="C247" s="229"/>
      <c r="D247" s="219" t="s">
        <v>140</v>
      </c>
      <c r="E247" s="230" t="s">
        <v>1</v>
      </c>
      <c r="F247" s="231" t="s">
        <v>428</v>
      </c>
      <c r="G247" s="229"/>
      <c r="H247" s="232">
        <v>64.08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140</v>
      </c>
      <c r="AU247" s="238" t="s">
        <v>138</v>
      </c>
      <c r="AV247" s="14" t="s">
        <v>138</v>
      </c>
      <c r="AW247" s="14" t="s">
        <v>35</v>
      </c>
      <c r="AX247" s="14" t="s">
        <v>79</v>
      </c>
      <c r="AY247" s="238" t="s">
        <v>129</v>
      </c>
    </row>
    <row r="248" spans="1:65" s="13" customFormat="1" ht="11.25">
      <c r="B248" s="217"/>
      <c r="C248" s="218"/>
      <c r="D248" s="219" t="s">
        <v>140</v>
      </c>
      <c r="E248" s="220" t="s">
        <v>1</v>
      </c>
      <c r="F248" s="221" t="s">
        <v>389</v>
      </c>
      <c r="G248" s="218"/>
      <c r="H248" s="220" t="s">
        <v>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140</v>
      </c>
      <c r="AU248" s="227" t="s">
        <v>138</v>
      </c>
      <c r="AV248" s="13" t="s">
        <v>87</v>
      </c>
      <c r="AW248" s="13" t="s">
        <v>35</v>
      </c>
      <c r="AX248" s="13" t="s">
        <v>79</v>
      </c>
      <c r="AY248" s="227" t="s">
        <v>129</v>
      </c>
    </row>
    <row r="249" spans="1:65" s="14" customFormat="1" ht="11.25">
      <c r="B249" s="228"/>
      <c r="C249" s="229"/>
      <c r="D249" s="219" t="s">
        <v>140</v>
      </c>
      <c r="E249" s="230" t="s">
        <v>1</v>
      </c>
      <c r="F249" s="231" t="s">
        <v>429</v>
      </c>
      <c r="G249" s="229"/>
      <c r="H249" s="232">
        <v>3.78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140</v>
      </c>
      <c r="AU249" s="238" t="s">
        <v>138</v>
      </c>
      <c r="AV249" s="14" t="s">
        <v>138</v>
      </c>
      <c r="AW249" s="14" t="s">
        <v>35</v>
      </c>
      <c r="AX249" s="14" t="s">
        <v>79</v>
      </c>
      <c r="AY249" s="238" t="s">
        <v>129</v>
      </c>
    </row>
    <row r="250" spans="1:65" s="13" customFormat="1" ht="11.25">
      <c r="B250" s="217"/>
      <c r="C250" s="218"/>
      <c r="D250" s="219" t="s">
        <v>140</v>
      </c>
      <c r="E250" s="220" t="s">
        <v>1</v>
      </c>
      <c r="F250" s="221" t="s">
        <v>321</v>
      </c>
      <c r="G250" s="218"/>
      <c r="H250" s="220" t="s">
        <v>1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140</v>
      </c>
      <c r="AU250" s="227" t="s">
        <v>138</v>
      </c>
      <c r="AV250" s="13" t="s">
        <v>87</v>
      </c>
      <c r="AW250" s="13" t="s">
        <v>35</v>
      </c>
      <c r="AX250" s="13" t="s">
        <v>79</v>
      </c>
      <c r="AY250" s="227" t="s">
        <v>129</v>
      </c>
    </row>
    <row r="251" spans="1:65" s="14" customFormat="1" ht="11.25">
      <c r="B251" s="228"/>
      <c r="C251" s="229"/>
      <c r="D251" s="219" t="s">
        <v>140</v>
      </c>
      <c r="E251" s="230" t="s">
        <v>1</v>
      </c>
      <c r="F251" s="231" t="s">
        <v>430</v>
      </c>
      <c r="G251" s="229"/>
      <c r="H251" s="232">
        <v>39.200000000000003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140</v>
      </c>
      <c r="AU251" s="238" t="s">
        <v>138</v>
      </c>
      <c r="AV251" s="14" t="s">
        <v>138</v>
      </c>
      <c r="AW251" s="14" t="s">
        <v>35</v>
      </c>
      <c r="AX251" s="14" t="s">
        <v>79</v>
      </c>
      <c r="AY251" s="238" t="s">
        <v>129</v>
      </c>
    </row>
    <row r="252" spans="1:65" s="15" customFormat="1" ht="11.25">
      <c r="B252" s="239"/>
      <c r="C252" s="240"/>
      <c r="D252" s="219" t="s">
        <v>140</v>
      </c>
      <c r="E252" s="241" t="s">
        <v>1</v>
      </c>
      <c r="F252" s="242" t="s">
        <v>144</v>
      </c>
      <c r="G252" s="240"/>
      <c r="H252" s="243">
        <v>107.06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AT252" s="249" t="s">
        <v>140</v>
      </c>
      <c r="AU252" s="249" t="s">
        <v>138</v>
      </c>
      <c r="AV252" s="15" t="s">
        <v>137</v>
      </c>
      <c r="AW252" s="15" t="s">
        <v>35</v>
      </c>
      <c r="AX252" s="15" t="s">
        <v>87</v>
      </c>
      <c r="AY252" s="249" t="s">
        <v>129</v>
      </c>
    </row>
    <row r="253" spans="1:65" s="12" customFormat="1" ht="22.9" customHeight="1">
      <c r="B253" s="188"/>
      <c r="C253" s="189"/>
      <c r="D253" s="190" t="s">
        <v>78</v>
      </c>
      <c r="E253" s="202" t="s">
        <v>167</v>
      </c>
      <c r="F253" s="202" t="s">
        <v>431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SUM(P254:P467)</f>
        <v>0</v>
      </c>
      <c r="Q253" s="196"/>
      <c r="R253" s="197">
        <f>SUM(R254:R467)</f>
        <v>11.909324320000001</v>
      </c>
      <c r="S253" s="196"/>
      <c r="T253" s="198">
        <f>SUM(T254:T467)</f>
        <v>0</v>
      </c>
      <c r="AR253" s="199" t="s">
        <v>87</v>
      </c>
      <c r="AT253" s="200" t="s">
        <v>78</v>
      </c>
      <c r="AU253" s="200" t="s">
        <v>87</v>
      </c>
      <c r="AY253" s="199" t="s">
        <v>129</v>
      </c>
      <c r="BK253" s="201">
        <f>SUM(BK254:BK467)</f>
        <v>0</v>
      </c>
    </row>
    <row r="254" spans="1:65" s="2" customFormat="1" ht="16.5" customHeight="1">
      <c r="A254" s="35"/>
      <c r="B254" s="36"/>
      <c r="C254" s="204" t="s">
        <v>256</v>
      </c>
      <c r="D254" s="204" t="s">
        <v>132</v>
      </c>
      <c r="E254" s="205" t="s">
        <v>432</v>
      </c>
      <c r="F254" s="206" t="s">
        <v>433</v>
      </c>
      <c r="G254" s="207" t="s">
        <v>185</v>
      </c>
      <c r="H254" s="208">
        <v>12.218999999999999</v>
      </c>
      <c r="I254" s="209"/>
      <c r="J254" s="210">
        <f>ROUND(I254*H254,2)</f>
        <v>0</v>
      </c>
      <c r="K254" s="206" t="s">
        <v>136</v>
      </c>
      <c r="L254" s="40"/>
      <c r="M254" s="211" t="s">
        <v>1</v>
      </c>
      <c r="N254" s="212" t="s">
        <v>45</v>
      </c>
      <c r="O254" s="72"/>
      <c r="P254" s="213">
        <f>O254*H254</f>
        <v>0</v>
      </c>
      <c r="Q254" s="213">
        <v>2.5999999999999998E-4</v>
      </c>
      <c r="R254" s="213">
        <f>Q254*H254</f>
        <v>3.1769399999999996E-3</v>
      </c>
      <c r="S254" s="213">
        <v>0</v>
      </c>
      <c r="T254" s="21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5" t="s">
        <v>137</v>
      </c>
      <c r="AT254" s="215" t="s">
        <v>132</v>
      </c>
      <c r="AU254" s="215" t="s">
        <v>138</v>
      </c>
      <c r="AY254" s="18" t="s">
        <v>129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8" t="s">
        <v>138</v>
      </c>
      <c r="BK254" s="216">
        <f>ROUND(I254*H254,2)</f>
        <v>0</v>
      </c>
      <c r="BL254" s="18" t="s">
        <v>137</v>
      </c>
      <c r="BM254" s="215" t="s">
        <v>434</v>
      </c>
    </row>
    <row r="255" spans="1:65" s="13" customFormat="1" ht="11.25">
      <c r="B255" s="217"/>
      <c r="C255" s="218"/>
      <c r="D255" s="219" t="s">
        <v>140</v>
      </c>
      <c r="E255" s="220" t="s">
        <v>1</v>
      </c>
      <c r="F255" s="221" t="s">
        <v>435</v>
      </c>
      <c r="G255" s="218"/>
      <c r="H255" s="220" t="s">
        <v>1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140</v>
      </c>
      <c r="AU255" s="227" t="s">
        <v>138</v>
      </c>
      <c r="AV255" s="13" t="s">
        <v>87</v>
      </c>
      <c r="AW255" s="13" t="s">
        <v>35</v>
      </c>
      <c r="AX255" s="13" t="s">
        <v>79</v>
      </c>
      <c r="AY255" s="227" t="s">
        <v>129</v>
      </c>
    </row>
    <row r="256" spans="1:65" s="14" customFormat="1" ht="11.25">
      <c r="B256" s="228"/>
      <c r="C256" s="229"/>
      <c r="D256" s="219" t="s">
        <v>140</v>
      </c>
      <c r="E256" s="230" t="s">
        <v>1</v>
      </c>
      <c r="F256" s="231" t="s">
        <v>436</v>
      </c>
      <c r="G256" s="229"/>
      <c r="H256" s="232">
        <v>12.218999999999999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140</v>
      </c>
      <c r="AU256" s="238" t="s">
        <v>138</v>
      </c>
      <c r="AV256" s="14" t="s">
        <v>138</v>
      </c>
      <c r="AW256" s="14" t="s">
        <v>35</v>
      </c>
      <c r="AX256" s="14" t="s">
        <v>87</v>
      </c>
      <c r="AY256" s="238" t="s">
        <v>129</v>
      </c>
    </row>
    <row r="257" spans="1:65" s="2" customFormat="1" ht="16.5" customHeight="1">
      <c r="A257" s="35"/>
      <c r="B257" s="36"/>
      <c r="C257" s="204" t="s">
        <v>263</v>
      </c>
      <c r="D257" s="204" t="s">
        <v>132</v>
      </c>
      <c r="E257" s="205" t="s">
        <v>437</v>
      </c>
      <c r="F257" s="206" t="s">
        <v>438</v>
      </c>
      <c r="G257" s="207" t="s">
        <v>185</v>
      </c>
      <c r="H257" s="208">
        <v>6.11</v>
      </c>
      <c r="I257" s="209"/>
      <c r="J257" s="210">
        <f>ROUND(I257*H257,2)</f>
        <v>0</v>
      </c>
      <c r="K257" s="206" t="s">
        <v>136</v>
      </c>
      <c r="L257" s="40"/>
      <c r="M257" s="211" t="s">
        <v>1</v>
      </c>
      <c r="N257" s="212" t="s">
        <v>45</v>
      </c>
      <c r="O257" s="72"/>
      <c r="P257" s="213">
        <f>O257*H257</f>
        <v>0</v>
      </c>
      <c r="Q257" s="213">
        <v>5.4599999999999996E-3</v>
      </c>
      <c r="R257" s="213">
        <f>Q257*H257</f>
        <v>3.3360599999999997E-2</v>
      </c>
      <c r="S257" s="213">
        <v>0</v>
      </c>
      <c r="T257" s="21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5" t="s">
        <v>137</v>
      </c>
      <c r="AT257" s="215" t="s">
        <v>132</v>
      </c>
      <c r="AU257" s="215" t="s">
        <v>138</v>
      </c>
      <c r="AY257" s="18" t="s">
        <v>129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8" t="s">
        <v>138</v>
      </c>
      <c r="BK257" s="216">
        <f>ROUND(I257*H257,2)</f>
        <v>0</v>
      </c>
      <c r="BL257" s="18" t="s">
        <v>137</v>
      </c>
      <c r="BM257" s="215" t="s">
        <v>439</v>
      </c>
    </row>
    <row r="258" spans="1:65" s="13" customFormat="1" ht="11.25">
      <c r="B258" s="217"/>
      <c r="C258" s="218"/>
      <c r="D258" s="219" t="s">
        <v>140</v>
      </c>
      <c r="E258" s="220" t="s">
        <v>1</v>
      </c>
      <c r="F258" s="221" t="s">
        <v>435</v>
      </c>
      <c r="G258" s="218"/>
      <c r="H258" s="220" t="s">
        <v>1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140</v>
      </c>
      <c r="AU258" s="227" t="s">
        <v>138</v>
      </c>
      <c r="AV258" s="13" t="s">
        <v>87</v>
      </c>
      <c r="AW258" s="13" t="s">
        <v>35</v>
      </c>
      <c r="AX258" s="13" t="s">
        <v>79</v>
      </c>
      <c r="AY258" s="227" t="s">
        <v>129</v>
      </c>
    </row>
    <row r="259" spans="1:65" s="14" customFormat="1" ht="11.25">
      <c r="B259" s="228"/>
      <c r="C259" s="229"/>
      <c r="D259" s="219" t="s">
        <v>140</v>
      </c>
      <c r="E259" s="230" t="s">
        <v>1</v>
      </c>
      <c r="F259" s="231" t="s">
        <v>436</v>
      </c>
      <c r="G259" s="229"/>
      <c r="H259" s="232">
        <v>12.218999999999999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140</v>
      </c>
      <c r="AU259" s="238" t="s">
        <v>138</v>
      </c>
      <c r="AV259" s="14" t="s">
        <v>138</v>
      </c>
      <c r="AW259" s="14" t="s">
        <v>35</v>
      </c>
      <c r="AX259" s="14" t="s">
        <v>79</v>
      </c>
      <c r="AY259" s="238" t="s">
        <v>129</v>
      </c>
    </row>
    <row r="260" spans="1:65" s="16" customFormat="1" ht="11.25">
      <c r="B260" s="250"/>
      <c r="C260" s="251"/>
      <c r="D260" s="219" t="s">
        <v>140</v>
      </c>
      <c r="E260" s="252" t="s">
        <v>1</v>
      </c>
      <c r="F260" s="253" t="s">
        <v>280</v>
      </c>
      <c r="G260" s="251"/>
      <c r="H260" s="254">
        <v>12.218999999999999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AT260" s="260" t="s">
        <v>140</v>
      </c>
      <c r="AU260" s="260" t="s">
        <v>138</v>
      </c>
      <c r="AV260" s="16" t="s">
        <v>154</v>
      </c>
      <c r="AW260" s="16" t="s">
        <v>35</v>
      </c>
      <c r="AX260" s="16" t="s">
        <v>79</v>
      </c>
      <c r="AY260" s="260" t="s">
        <v>129</v>
      </c>
    </row>
    <row r="261" spans="1:65" s="13" customFormat="1" ht="11.25">
      <c r="B261" s="217"/>
      <c r="C261" s="218"/>
      <c r="D261" s="219" t="s">
        <v>140</v>
      </c>
      <c r="E261" s="220" t="s">
        <v>1</v>
      </c>
      <c r="F261" s="221" t="s">
        <v>440</v>
      </c>
      <c r="G261" s="218"/>
      <c r="H261" s="220" t="s">
        <v>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140</v>
      </c>
      <c r="AU261" s="227" t="s">
        <v>138</v>
      </c>
      <c r="AV261" s="13" t="s">
        <v>87</v>
      </c>
      <c r="AW261" s="13" t="s">
        <v>35</v>
      </c>
      <c r="AX261" s="13" t="s">
        <v>79</v>
      </c>
      <c r="AY261" s="227" t="s">
        <v>129</v>
      </c>
    </row>
    <row r="262" spans="1:65" s="14" customFormat="1" ht="11.25">
      <c r="B262" s="228"/>
      <c r="C262" s="229"/>
      <c r="D262" s="219" t="s">
        <v>140</v>
      </c>
      <c r="E262" s="230" t="s">
        <v>1</v>
      </c>
      <c r="F262" s="231" t="s">
        <v>441</v>
      </c>
      <c r="G262" s="229"/>
      <c r="H262" s="232">
        <v>6.11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140</v>
      </c>
      <c r="AU262" s="238" t="s">
        <v>138</v>
      </c>
      <c r="AV262" s="14" t="s">
        <v>138</v>
      </c>
      <c r="AW262" s="14" t="s">
        <v>35</v>
      </c>
      <c r="AX262" s="14" t="s">
        <v>87</v>
      </c>
      <c r="AY262" s="238" t="s">
        <v>129</v>
      </c>
    </row>
    <row r="263" spans="1:65" s="2" customFormat="1" ht="16.5" customHeight="1">
      <c r="A263" s="35"/>
      <c r="B263" s="36"/>
      <c r="C263" s="204" t="s">
        <v>269</v>
      </c>
      <c r="D263" s="204" t="s">
        <v>132</v>
      </c>
      <c r="E263" s="205" t="s">
        <v>442</v>
      </c>
      <c r="F263" s="206" t="s">
        <v>443</v>
      </c>
      <c r="G263" s="207" t="s">
        <v>185</v>
      </c>
      <c r="H263" s="208">
        <v>109.98</v>
      </c>
      <c r="I263" s="209"/>
      <c r="J263" s="210">
        <f>ROUND(I263*H263,2)</f>
        <v>0</v>
      </c>
      <c r="K263" s="206" t="s">
        <v>136</v>
      </c>
      <c r="L263" s="40"/>
      <c r="M263" s="211" t="s">
        <v>1</v>
      </c>
      <c r="N263" s="212" t="s">
        <v>45</v>
      </c>
      <c r="O263" s="72"/>
      <c r="P263" s="213">
        <f>O263*H263</f>
        <v>0</v>
      </c>
      <c r="Q263" s="213">
        <v>2.0999999999999999E-3</v>
      </c>
      <c r="R263" s="213">
        <f>Q263*H263</f>
        <v>0.230958</v>
      </c>
      <c r="S263" s="213">
        <v>0</v>
      </c>
      <c r="T263" s="21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5" t="s">
        <v>137</v>
      </c>
      <c r="AT263" s="215" t="s">
        <v>132</v>
      </c>
      <c r="AU263" s="215" t="s">
        <v>138</v>
      </c>
      <c r="AY263" s="18" t="s">
        <v>129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8" t="s">
        <v>138</v>
      </c>
      <c r="BK263" s="216">
        <f>ROUND(I263*H263,2)</f>
        <v>0</v>
      </c>
      <c r="BL263" s="18" t="s">
        <v>137</v>
      </c>
      <c r="BM263" s="215" t="s">
        <v>444</v>
      </c>
    </row>
    <row r="264" spans="1:65" s="13" customFormat="1" ht="11.25">
      <c r="B264" s="217"/>
      <c r="C264" s="218"/>
      <c r="D264" s="219" t="s">
        <v>140</v>
      </c>
      <c r="E264" s="220" t="s">
        <v>1</v>
      </c>
      <c r="F264" s="221" t="s">
        <v>445</v>
      </c>
      <c r="G264" s="218"/>
      <c r="H264" s="220" t="s">
        <v>1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140</v>
      </c>
      <c r="AU264" s="227" t="s">
        <v>138</v>
      </c>
      <c r="AV264" s="13" t="s">
        <v>87</v>
      </c>
      <c r="AW264" s="13" t="s">
        <v>35</v>
      </c>
      <c r="AX264" s="13" t="s">
        <v>79</v>
      </c>
      <c r="AY264" s="227" t="s">
        <v>129</v>
      </c>
    </row>
    <row r="265" spans="1:65" s="14" customFormat="1" ht="11.25">
      <c r="B265" s="228"/>
      <c r="C265" s="229"/>
      <c r="D265" s="219" t="s">
        <v>140</v>
      </c>
      <c r="E265" s="230" t="s">
        <v>1</v>
      </c>
      <c r="F265" s="231" t="s">
        <v>446</v>
      </c>
      <c r="G265" s="229"/>
      <c r="H265" s="232">
        <v>109.98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140</v>
      </c>
      <c r="AU265" s="238" t="s">
        <v>138</v>
      </c>
      <c r="AV265" s="14" t="s">
        <v>138</v>
      </c>
      <c r="AW265" s="14" t="s">
        <v>35</v>
      </c>
      <c r="AX265" s="14" t="s">
        <v>87</v>
      </c>
      <c r="AY265" s="238" t="s">
        <v>129</v>
      </c>
    </row>
    <row r="266" spans="1:65" s="2" customFormat="1" ht="21.75" customHeight="1">
      <c r="A266" s="35"/>
      <c r="B266" s="36"/>
      <c r="C266" s="204" t="s">
        <v>276</v>
      </c>
      <c r="D266" s="204" t="s">
        <v>132</v>
      </c>
      <c r="E266" s="205" t="s">
        <v>447</v>
      </c>
      <c r="F266" s="206" t="s">
        <v>448</v>
      </c>
      <c r="G266" s="207" t="s">
        <v>185</v>
      </c>
      <c r="H266" s="208">
        <v>13.742000000000001</v>
      </c>
      <c r="I266" s="209"/>
      <c r="J266" s="210">
        <f>ROUND(I266*H266,2)</f>
        <v>0</v>
      </c>
      <c r="K266" s="206" t="s">
        <v>136</v>
      </c>
      <c r="L266" s="40"/>
      <c r="M266" s="211" t="s">
        <v>1</v>
      </c>
      <c r="N266" s="212" t="s">
        <v>45</v>
      </c>
      <c r="O266" s="72"/>
      <c r="P266" s="213">
        <f>O266*H266</f>
        <v>0</v>
      </c>
      <c r="Q266" s="213">
        <v>9.6500000000000006E-3</v>
      </c>
      <c r="R266" s="213">
        <f>Q266*H266</f>
        <v>0.13261030000000001</v>
      </c>
      <c r="S266" s="213">
        <v>0</v>
      </c>
      <c r="T266" s="214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5" t="s">
        <v>137</v>
      </c>
      <c r="AT266" s="215" t="s">
        <v>132</v>
      </c>
      <c r="AU266" s="215" t="s">
        <v>138</v>
      </c>
      <c r="AY266" s="18" t="s">
        <v>129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8" t="s">
        <v>138</v>
      </c>
      <c r="BK266" s="216">
        <f>ROUND(I266*H266,2)</f>
        <v>0</v>
      </c>
      <c r="BL266" s="18" t="s">
        <v>137</v>
      </c>
      <c r="BM266" s="215" t="s">
        <v>449</v>
      </c>
    </row>
    <row r="267" spans="1:65" s="13" customFormat="1" ht="11.25">
      <c r="B267" s="217"/>
      <c r="C267" s="218"/>
      <c r="D267" s="219" t="s">
        <v>140</v>
      </c>
      <c r="E267" s="220" t="s">
        <v>1</v>
      </c>
      <c r="F267" s="221" t="s">
        <v>435</v>
      </c>
      <c r="G267" s="218"/>
      <c r="H267" s="220" t="s">
        <v>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140</v>
      </c>
      <c r="AU267" s="227" t="s">
        <v>138</v>
      </c>
      <c r="AV267" s="13" t="s">
        <v>87</v>
      </c>
      <c r="AW267" s="13" t="s">
        <v>35</v>
      </c>
      <c r="AX267" s="13" t="s">
        <v>79</v>
      </c>
      <c r="AY267" s="227" t="s">
        <v>129</v>
      </c>
    </row>
    <row r="268" spans="1:65" s="14" customFormat="1" ht="11.25">
      <c r="B268" s="228"/>
      <c r="C268" s="229"/>
      <c r="D268" s="219" t="s">
        <v>140</v>
      </c>
      <c r="E268" s="230" t="s">
        <v>1</v>
      </c>
      <c r="F268" s="231" t="s">
        <v>450</v>
      </c>
      <c r="G268" s="229"/>
      <c r="H268" s="232">
        <v>13.742000000000001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140</v>
      </c>
      <c r="AU268" s="238" t="s">
        <v>138</v>
      </c>
      <c r="AV268" s="14" t="s">
        <v>138</v>
      </c>
      <c r="AW268" s="14" t="s">
        <v>35</v>
      </c>
      <c r="AX268" s="14" t="s">
        <v>87</v>
      </c>
      <c r="AY268" s="238" t="s">
        <v>129</v>
      </c>
    </row>
    <row r="269" spans="1:65" s="2" customFormat="1" ht="16.5" customHeight="1">
      <c r="A269" s="35"/>
      <c r="B269" s="36"/>
      <c r="C269" s="266" t="s">
        <v>285</v>
      </c>
      <c r="D269" s="266" t="s">
        <v>416</v>
      </c>
      <c r="E269" s="267" t="s">
        <v>451</v>
      </c>
      <c r="F269" s="268" t="s">
        <v>452</v>
      </c>
      <c r="G269" s="269" t="s">
        <v>185</v>
      </c>
      <c r="H269" s="270">
        <v>14.429</v>
      </c>
      <c r="I269" s="271"/>
      <c r="J269" s="272">
        <f>ROUND(I269*H269,2)</f>
        <v>0</v>
      </c>
      <c r="K269" s="268" t="s">
        <v>136</v>
      </c>
      <c r="L269" s="273"/>
      <c r="M269" s="274" t="s">
        <v>1</v>
      </c>
      <c r="N269" s="275" t="s">
        <v>45</v>
      </c>
      <c r="O269" s="72"/>
      <c r="P269" s="213">
        <f>O269*H269</f>
        <v>0</v>
      </c>
      <c r="Q269" s="213">
        <v>2.1000000000000001E-2</v>
      </c>
      <c r="R269" s="213">
        <f>Q269*H269</f>
        <v>0.30300900000000003</v>
      </c>
      <c r="S269" s="213">
        <v>0</v>
      </c>
      <c r="T269" s="21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5" t="s">
        <v>182</v>
      </c>
      <c r="AT269" s="215" t="s">
        <v>416</v>
      </c>
      <c r="AU269" s="215" t="s">
        <v>138</v>
      </c>
      <c r="AY269" s="18" t="s">
        <v>129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8" t="s">
        <v>138</v>
      </c>
      <c r="BK269" s="216">
        <f>ROUND(I269*H269,2)</f>
        <v>0</v>
      </c>
      <c r="BL269" s="18" t="s">
        <v>137</v>
      </c>
      <c r="BM269" s="215" t="s">
        <v>453</v>
      </c>
    </row>
    <row r="270" spans="1:65" s="14" customFormat="1" ht="11.25">
      <c r="B270" s="228"/>
      <c r="C270" s="229"/>
      <c r="D270" s="219" t="s">
        <v>140</v>
      </c>
      <c r="E270" s="229"/>
      <c r="F270" s="231" t="s">
        <v>454</v>
      </c>
      <c r="G270" s="229"/>
      <c r="H270" s="232">
        <v>14.429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140</v>
      </c>
      <c r="AU270" s="238" t="s">
        <v>138</v>
      </c>
      <c r="AV270" s="14" t="s">
        <v>138</v>
      </c>
      <c r="AW270" s="14" t="s">
        <v>4</v>
      </c>
      <c r="AX270" s="14" t="s">
        <v>87</v>
      </c>
      <c r="AY270" s="238" t="s">
        <v>129</v>
      </c>
    </row>
    <row r="271" spans="1:65" s="2" customFormat="1" ht="16.5" customHeight="1">
      <c r="A271" s="35"/>
      <c r="B271" s="36"/>
      <c r="C271" s="204" t="s">
        <v>291</v>
      </c>
      <c r="D271" s="204" t="s">
        <v>132</v>
      </c>
      <c r="E271" s="205" t="s">
        <v>455</v>
      </c>
      <c r="F271" s="206" t="s">
        <v>456</v>
      </c>
      <c r="G271" s="207" t="s">
        <v>185</v>
      </c>
      <c r="H271" s="208">
        <v>13.742000000000001</v>
      </c>
      <c r="I271" s="209"/>
      <c r="J271" s="210">
        <f>ROUND(I271*H271,2)</f>
        <v>0</v>
      </c>
      <c r="K271" s="206" t="s">
        <v>136</v>
      </c>
      <c r="L271" s="40"/>
      <c r="M271" s="211" t="s">
        <v>1</v>
      </c>
      <c r="N271" s="212" t="s">
        <v>45</v>
      </c>
      <c r="O271" s="72"/>
      <c r="P271" s="213">
        <f>O271*H271</f>
        <v>0</v>
      </c>
      <c r="Q271" s="213">
        <v>9.0000000000000006E-5</v>
      </c>
      <c r="R271" s="213">
        <f>Q271*H271</f>
        <v>1.2367800000000003E-3</v>
      </c>
      <c r="S271" s="213">
        <v>0</v>
      </c>
      <c r="T271" s="21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5" t="s">
        <v>137</v>
      </c>
      <c r="AT271" s="215" t="s">
        <v>132</v>
      </c>
      <c r="AU271" s="215" t="s">
        <v>138</v>
      </c>
      <c r="AY271" s="18" t="s">
        <v>129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8" t="s">
        <v>138</v>
      </c>
      <c r="BK271" s="216">
        <f>ROUND(I271*H271,2)</f>
        <v>0</v>
      </c>
      <c r="BL271" s="18" t="s">
        <v>137</v>
      </c>
      <c r="BM271" s="215" t="s">
        <v>457</v>
      </c>
    </row>
    <row r="272" spans="1:65" s="2" customFormat="1" ht="21.75" customHeight="1">
      <c r="A272" s="35"/>
      <c r="B272" s="36"/>
      <c r="C272" s="204" t="s">
        <v>458</v>
      </c>
      <c r="D272" s="204" t="s">
        <v>132</v>
      </c>
      <c r="E272" s="205" t="s">
        <v>459</v>
      </c>
      <c r="F272" s="206" t="s">
        <v>460</v>
      </c>
      <c r="G272" s="207" t="s">
        <v>185</v>
      </c>
      <c r="H272" s="208">
        <v>13.077</v>
      </c>
      <c r="I272" s="209"/>
      <c r="J272" s="210">
        <f>ROUND(I272*H272,2)</f>
        <v>0</v>
      </c>
      <c r="K272" s="206" t="s">
        <v>1</v>
      </c>
      <c r="L272" s="40"/>
      <c r="M272" s="211" t="s">
        <v>1</v>
      </c>
      <c r="N272" s="212" t="s">
        <v>45</v>
      </c>
      <c r="O272" s="72"/>
      <c r="P272" s="213">
        <f>O272*H272</f>
        <v>0</v>
      </c>
      <c r="Q272" s="213">
        <v>3.48E-3</v>
      </c>
      <c r="R272" s="213">
        <f>Q272*H272</f>
        <v>4.550796E-2</v>
      </c>
      <c r="S272" s="213">
        <v>0</v>
      </c>
      <c r="T272" s="21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5" t="s">
        <v>137</v>
      </c>
      <c r="AT272" s="215" t="s">
        <v>132</v>
      </c>
      <c r="AU272" s="215" t="s">
        <v>138</v>
      </c>
      <c r="AY272" s="18" t="s">
        <v>129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8" t="s">
        <v>138</v>
      </c>
      <c r="BK272" s="216">
        <f>ROUND(I272*H272,2)</f>
        <v>0</v>
      </c>
      <c r="BL272" s="18" t="s">
        <v>137</v>
      </c>
      <c r="BM272" s="215" t="s">
        <v>461</v>
      </c>
    </row>
    <row r="273" spans="1:65" s="13" customFormat="1" ht="11.25">
      <c r="B273" s="217"/>
      <c r="C273" s="218"/>
      <c r="D273" s="219" t="s">
        <v>140</v>
      </c>
      <c r="E273" s="220" t="s">
        <v>1</v>
      </c>
      <c r="F273" s="221" t="s">
        <v>435</v>
      </c>
      <c r="G273" s="218"/>
      <c r="H273" s="220" t="s">
        <v>1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140</v>
      </c>
      <c r="AU273" s="227" t="s">
        <v>138</v>
      </c>
      <c r="AV273" s="13" t="s">
        <v>87</v>
      </c>
      <c r="AW273" s="13" t="s">
        <v>35</v>
      </c>
      <c r="AX273" s="13" t="s">
        <v>79</v>
      </c>
      <c r="AY273" s="227" t="s">
        <v>129</v>
      </c>
    </row>
    <row r="274" spans="1:65" s="14" customFormat="1" ht="11.25">
      <c r="B274" s="228"/>
      <c r="C274" s="229"/>
      <c r="D274" s="219" t="s">
        <v>140</v>
      </c>
      <c r="E274" s="230" t="s">
        <v>1</v>
      </c>
      <c r="F274" s="231" t="s">
        <v>462</v>
      </c>
      <c r="G274" s="229"/>
      <c r="H274" s="232">
        <v>13.077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140</v>
      </c>
      <c r="AU274" s="238" t="s">
        <v>138</v>
      </c>
      <c r="AV274" s="14" t="s">
        <v>138</v>
      </c>
      <c r="AW274" s="14" t="s">
        <v>35</v>
      </c>
      <c r="AX274" s="14" t="s">
        <v>87</v>
      </c>
      <c r="AY274" s="238" t="s">
        <v>129</v>
      </c>
    </row>
    <row r="275" spans="1:65" s="2" customFormat="1" ht="16.5" customHeight="1">
      <c r="A275" s="35"/>
      <c r="B275" s="36"/>
      <c r="C275" s="204" t="s">
        <v>463</v>
      </c>
      <c r="D275" s="204" t="s">
        <v>132</v>
      </c>
      <c r="E275" s="205" t="s">
        <v>464</v>
      </c>
      <c r="F275" s="206" t="s">
        <v>465</v>
      </c>
      <c r="G275" s="207" t="s">
        <v>185</v>
      </c>
      <c r="H275" s="208">
        <v>5.76</v>
      </c>
      <c r="I275" s="209"/>
      <c r="J275" s="210">
        <f>ROUND(I275*H275,2)</f>
        <v>0</v>
      </c>
      <c r="K275" s="206" t="s">
        <v>136</v>
      </c>
      <c r="L275" s="40"/>
      <c r="M275" s="211" t="s">
        <v>1</v>
      </c>
      <c r="N275" s="212" t="s">
        <v>45</v>
      </c>
      <c r="O275" s="72"/>
      <c r="P275" s="213">
        <f>O275*H275</f>
        <v>0</v>
      </c>
      <c r="Q275" s="213">
        <v>1.4E-3</v>
      </c>
      <c r="R275" s="213">
        <f>Q275*H275</f>
        <v>8.064E-3</v>
      </c>
      <c r="S275" s="213">
        <v>0</v>
      </c>
      <c r="T275" s="21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5" t="s">
        <v>137</v>
      </c>
      <c r="AT275" s="215" t="s">
        <v>132</v>
      </c>
      <c r="AU275" s="215" t="s">
        <v>138</v>
      </c>
      <c r="AY275" s="18" t="s">
        <v>129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8" t="s">
        <v>138</v>
      </c>
      <c r="BK275" s="216">
        <f>ROUND(I275*H275,2)</f>
        <v>0</v>
      </c>
      <c r="BL275" s="18" t="s">
        <v>137</v>
      </c>
      <c r="BM275" s="215" t="s">
        <v>466</v>
      </c>
    </row>
    <row r="276" spans="1:65" s="13" customFormat="1" ht="11.25">
      <c r="B276" s="217"/>
      <c r="C276" s="218"/>
      <c r="D276" s="219" t="s">
        <v>140</v>
      </c>
      <c r="E276" s="220" t="s">
        <v>1</v>
      </c>
      <c r="F276" s="221" t="s">
        <v>467</v>
      </c>
      <c r="G276" s="218"/>
      <c r="H276" s="220" t="s">
        <v>1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140</v>
      </c>
      <c r="AU276" s="227" t="s">
        <v>138</v>
      </c>
      <c r="AV276" s="13" t="s">
        <v>87</v>
      </c>
      <c r="AW276" s="13" t="s">
        <v>35</v>
      </c>
      <c r="AX276" s="13" t="s">
        <v>79</v>
      </c>
      <c r="AY276" s="227" t="s">
        <v>129</v>
      </c>
    </row>
    <row r="277" spans="1:65" s="14" customFormat="1" ht="11.25">
      <c r="B277" s="228"/>
      <c r="C277" s="229"/>
      <c r="D277" s="219" t="s">
        <v>140</v>
      </c>
      <c r="E277" s="230" t="s">
        <v>1</v>
      </c>
      <c r="F277" s="231" t="s">
        <v>468</v>
      </c>
      <c r="G277" s="229"/>
      <c r="H277" s="232">
        <v>5.76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140</v>
      </c>
      <c r="AU277" s="238" t="s">
        <v>138</v>
      </c>
      <c r="AV277" s="14" t="s">
        <v>138</v>
      </c>
      <c r="AW277" s="14" t="s">
        <v>35</v>
      </c>
      <c r="AX277" s="14" t="s">
        <v>87</v>
      </c>
      <c r="AY277" s="238" t="s">
        <v>129</v>
      </c>
    </row>
    <row r="278" spans="1:65" s="2" customFormat="1" ht="16.5" customHeight="1">
      <c r="A278" s="35"/>
      <c r="B278" s="36"/>
      <c r="C278" s="204" t="s">
        <v>469</v>
      </c>
      <c r="D278" s="204" t="s">
        <v>132</v>
      </c>
      <c r="E278" s="205" t="s">
        <v>470</v>
      </c>
      <c r="F278" s="206" t="s">
        <v>471</v>
      </c>
      <c r="G278" s="207" t="s">
        <v>185</v>
      </c>
      <c r="H278" s="208">
        <v>257.43799999999999</v>
      </c>
      <c r="I278" s="209"/>
      <c r="J278" s="210">
        <f>ROUND(I278*H278,2)</f>
        <v>0</v>
      </c>
      <c r="K278" s="206" t="s">
        <v>136</v>
      </c>
      <c r="L278" s="40"/>
      <c r="M278" s="211" t="s">
        <v>1</v>
      </c>
      <c r="N278" s="212" t="s">
        <v>45</v>
      </c>
      <c r="O278" s="72"/>
      <c r="P278" s="213">
        <f>O278*H278</f>
        <v>0</v>
      </c>
      <c r="Q278" s="213">
        <v>2.5999999999999998E-4</v>
      </c>
      <c r="R278" s="213">
        <f>Q278*H278</f>
        <v>6.6933879999999987E-2</v>
      </c>
      <c r="S278" s="213">
        <v>0</v>
      </c>
      <c r="T278" s="21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5" t="s">
        <v>137</v>
      </c>
      <c r="AT278" s="215" t="s">
        <v>132</v>
      </c>
      <c r="AU278" s="215" t="s">
        <v>138</v>
      </c>
      <c r="AY278" s="18" t="s">
        <v>129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8" t="s">
        <v>138</v>
      </c>
      <c r="BK278" s="216">
        <f>ROUND(I278*H278,2)</f>
        <v>0</v>
      </c>
      <c r="BL278" s="18" t="s">
        <v>137</v>
      </c>
      <c r="BM278" s="215" t="s">
        <v>472</v>
      </c>
    </row>
    <row r="279" spans="1:65" s="13" customFormat="1" ht="11.25">
      <c r="B279" s="217"/>
      <c r="C279" s="218"/>
      <c r="D279" s="219" t="s">
        <v>140</v>
      </c>
      <c r="E279" s="220" t="s">
        <v>1</v>
      </c>
      <c r="F279" s="221" t="s">
        <v>473</v>
      </c>
      <c r="G279" s="218"/>
      <c r="H279" s="220" t="s">
        <v>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140</v>
      </c>
      <c r="AU279" s="227" t="s">
        <v>138</v>
      </c>
      <c r="AV279" s="13" t="s">
        <v>87</v>
      </c>
      <c r="AW279" s="13" t="s">
        <v>35</v>
      </c>
      <c r="AX279" s="13" t="s">
        <v>79</v>
      </c>
      <c r="AY279" s="227" t="s">
        <v>129</v>
      </c>
    </row>
    <row r="280" spans="1:65" s="14" customFormat="1" ht="11.25">
      <c r="B280" s="228"/>
      <c r="C280" s="229"/>
      <c r="D280" s="219" t="s">
        <v>140</v>
      </c>
      <c r="E280" s="230" t="s">
        <v>1</v>
      </c>
      <c r="F280" s="231" t="s">
        <v>474</v>
      </c>
      <c r="G280" s="229"/>
      <c r="H280" s="232">
        <v>25.83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140</v>
      </c>
      <c r="AU280" s="238" t="s">
        <v>138</v>
      </c>
      <c r="AV280" s="14" t="s">
        <v>138</v>
      </c>
      <c r="AW280" s="14" t="s">
        <v>35</v>
      </c>
      <c r="AX280" s="14" t="s">
        <v>79</v>
      </c>
      <c r="AY280" s="238" t="s">
        <v>129</v>
      </c>
    </row>
    <row r="281" spans="1:65" s="13" customFormat="1" ht="11.25">
      <c r="B281" s="217"/>
      <c r="C281" s="218"/>
      <c r="D281" s="219" t="s">
        <v>140</v>
      </c>
      <c r="E281" s="220" t="s">
        <v>1</v>
      </c>
      <c r="F281" s="221" t="s">
        <v>475</v>
      </c>
      <c r="G281" s="218"/>
      <c r="H281" s="220" t="s">
        <v>1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140</v>
      </c>
      <c r="AU281" s="227" t="s">
        <v>138</v>
      </c>
      <c r="AV281" s="13" t="s">
        <v>87</v>
      </c>
      <c r="AW281" s="13" t="s">
        <v>35</v>
      </c>
      <c r="AX281" s="13" t="s">
        <v>79</v>
      </c>
      <c r="AY281" s="227" t="s">
        <v>129</v>
      </c>
    </row>
    <row r="282" spans="1:65" s="14" customFormat="1" ht="11.25">
      <c r="B282" s="228"/>
      <c r="C282" s="229"/>
      <c r="D282" s="219" t="s">
        <v>140</v>
      </c>
      <c r="E282" s="230" t="s">
        <v>1</v>
      </c>
      <c r="F282" s="231" t="s">
        <v>476</v>
      </c>
      <c r="G282" s="229"/>
      <c r="H282" s="232">
        <v>40.457000000000001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140</v>
      </c>
      <c r="AU282" s="238" t="s">
        <v>138</v>
      </c>
      <c r="AV282" s="14" t="s">
        <v>138</v>
      </c>
      <c r="AW282" s="14" t="s">
        <v>35</v>
      </c>
      <c r="AX282" s="14" t="s">
        <v>79</v>
      </c>
      <c r="AY282" s="238" t="s">
        <v>129</v>
      </c>
    </row>
    <row r="283" spans="1:65" s="16" customFormat="1" ht="11.25">
      <c r="B283" s="250"/>
      <c r="C283" s="251"/>
      <c r="D283" s="219" t="s">
        <v>140</v>
      </c>
      <c r="E283" s="252" t="s">
        <v>1</v>
      </c>
      <c r="F283" s="253" t="s">
        <v>280</v>
      </c>
      <c r="G283" s="251"/>
      <c r="H283" s="254">
        <v>66.287000000000006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AT283" s="260" t="s">
        <v>140</v>
      </c>
      <c r="AU283" s="260" t="s">
        <v>138</v>
      </c>
      <c r="AV283" s="16" t="s">
        <v>154</v>
      </c>
      <c r="AW283" s="16" t="s">
        <v>35</v>
      </c>
      <c r="AX283" s="16" t="s">
        <v>79</v>
      </c>
      <c r="AY283" s="260" t="s">
        <v>129</v>
      </c>
    </row>
    <row r="284" spans="1:65" s="13" customFormat="1" ht="11.25">
      <c r="B284" s="217"/>
      <c r="C284" s="218"/>
      <c r="D284" s="219" t="s">
        <v>140</v>
      </c>
      <c r="E284" s="220" t="s">
        <v>1</v>
      </c>
      <c r="F284" s="221" t="s">
        <v>467</v>
      </c>
      <c r="G284" s="218"/>
      <c r="H284" s="220" t="s">
        <v>1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140</v>
      </c>
      <c r="AU284" s="227" t="s">
        <v>138</v>
      </c>
      <c r="AV284" s="13" t="s">
        <v>87</v>
      </c>
      <c r="AW284" s="13" t="s">
        <v>35</v>
      </c>
      <c r="AX284" s="13" t="s">
        <v>79</v>
      </c>
      <c r="AY284" s="227" t="s">
        <v>129</v>
      </c>
    </row>
    <row r="285" spans="1:65" s="14" customFormat="1" ht="11.25">
      <c r="B285" s="228"/>
      <c r="C285" s="229"/>
      <c r="D285" s="219" t="s">
        <v>140</v>
      </c>
      <c r="E285" s="230" t="s">
        <v>1</v>
      </c>
      <c r="F285" s="231" t="s">
        <v>477</v>
      </c>
      <c r="G285" s="229"/>
      <c r="H285" s="232">
        <v>5.76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140</v>
      </c>
      <c r="AU285" s="238" t="s">
        <v>138</v>
      </c>
      <c r="AV285" s="14" t="s">
        <v>138</v>
      </c>
      <c r="AW285" s="14" t="s">
        <v>35</v>
      </c>
      <c r="AX285" s="14" t="s">
        <v>79</v>
      </c>
      <c r="AY285" s="238" t="s">
        <v>129</v>
      </c>
    </row>
    <row r="286" spans="1:65" s="13" customFormat="1" ht="11.25">
      <c r="B286" s="217"/>
      <c r="C286" s="218"/>
      <c r="D286" s="219" t="s">
        <v>140</v>
      </c>
      <c r="E286" s="220" t="s">
        <v>1</v>
      </c>
      <c r="F286" s="221" t="s">
        <v>478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140</v>
      </c>
      <c r="AU286" s="227" t="s">
        <v>138</v>
      </c>
      <c r="AV286" s="13" t="s">
        <v>87</v>
      </c>
      <c r="AW286" s="13" t="s">
        <v>35</v>
      </c>
      <c r="AX286" s="13" t="s">
        <v>79</v>
      </c>
      <c r="AY286" s="227" t="s">
        <v>129</v>
      </c>
    </row>
    <row r="287" spans="1:65" s="14" customFormat="1" ht="11.25">
      <c r="B287" s="228"/>
      <c r="C287" s="229"/>
      <c r="D287" s="219" t="s">
        <v>140</v>
      </c>
      <c r="E287" s="230" t="s">
        <v>1</v>
      </c>
      <c r="F287" s="231" t="s">
        <v>479</v>
      </c>
      <c r="G287" s="229"/>
      <c r="H287" s="232">
        <v>86.88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140</v>
      </c>
      <c r="AU287" s="238" t="s">
        <v>138</v>
      </c>
      <c r="AV287" s="14" t="s">
        <v>138</v>
      </c>
      <c r="AW287" s="14" t="s">
        <v>35</v>
      </c>
      <c r="AX287" s="14" t="s">
        <v>79</v>
      </c>
      <c r="AY287" s="238" t="s">
        <v>129</v>
      </c>
    </row>
    <row r="288" spans="1:65" s="14" customFormat="1" ht="11.25">
      <c r="B288" s="228"/>
      <c r="C288" s="229"/>
      <c r="D288" s="219" t="s">
        <v>140</v>
      </c>
      <c r="E288" s="230" t="s">
        <v>1</v>
      </c>
      <c r="F288" s="231" t="s">
        <v>480</v>
      </c>
      <c r="G288" s="229"/>
      <c r="H288" s="232">
        <v>-4.5490000000000004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140</v>
      </c>
      <c r="AU288" s="238" t="s">
        <v>138</v>
      </c>
      <c r="AV288" s="14" t="s">
        <v>138</v>
      </c>
      <c r="AW288" s="14" t="s">
        <v>35</v>
      </c>
      <c r="AX288" s="14" t="s">
        <v>79</v>
      </c>
      <c r="AY288" s="238" t="s">
        <v>129</v>
      </c>
    </row>
    <row r="289" spans="1:65" s="16" customFormat="1" ht="11.25">
      <c r="B289" s="250"/>
      <c r="C289" s="251"/>
      <c r="D289" s="219" t="s">
        <v>140</v>
      </c>
      <c r="E289" s="252" t="s">
        <v>1</v>
      </c>
      <c r="F289" s="253" t="s">
        <v>280</v>
      </c>
      <c r="G289" s="251"/>
      <c r="H289" s="254">
        <v>88.090999999999994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AT289" s="260" t="s">
        <v>140</v>
      </c>
      <c r="AU289" s="260" t="s">
        <v>138</v>
      </c>
      <c r="AV289" s="16" t="s">
        <v>154</v>
      </c>
      <c r="AW289" s="16" t="s">
        <v>35</v>
      </c>
      <c r="AX289" s="16" t="s">
        <v>79</v>
      </c>
      <c r="AY289" s="260" t="s">
        <v>129</v>
      </c>
    </row>
    <row r="290" spans="1:65" s="13" customFormat="1" ht="11.25">
      <c r="B290" s="217"/>
      <c r="C290" s="218"/>
      <c r="D290" s="219" t="s">
        <v>140</v>
      </c>
      <c r="E290" s="220" t="s">
        <v>1</v>
      </c>
      <c r="F290" s="221" t="s">
        <v>481</v>
      </c>
      <c r="G290" s="218"/>
      <c r="H290" s="220" t="s">
        <v>1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140</v>
      </c>
      <c r="AU290" s="227" t="s">
        <v>138</v>
      </c>
      <c r="AV290" s="13" t="s">
        <v>87</v>
      </c>
      <c r="AW290" s="13" t="s">
        <v>35</v>
      </c>
      <c r="AX290" s="13" t="s">
        <v>79</v>
      </c>
      <c r="AY290" s="227" t="s">
        <v>129</v>
      </c>
    </row>
    <row r="291" spans="1:65" s="14" customFormat="1" ht="11.25">
      <c r="B291" s="228"/>
      <c r="C291" s="229"/>
      <c r="D291" s="219" t="s">
        <v>140</v>
      </c>
      <c r="E291" s="230" t="s">
        <v>1</v>
      </c>
      <c r="F291" s="231" t="s">
        <v>482</v>
      </c>
      <c r="G291" s="229"/>
      <c r="H291" s="232">
        <v>54.594999999999999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140</v>
      </c>
      <c r="AU291" s="238" t="s">
        <v>138</v>
      </c>
      <c r="AV291" s="14" t="s">
        <v>138</v>
      </c>
      <c r="AW291" s="14" t="s">
        <v>35</v>
      </c>
      <c r="AX291" s="14" t="s">
        <v>79</v>
      </c>
      <c r="AY291" s="238" t="s">
        <v>129</v>
      </c>
    </row>
    <row r="292" spans="1:65" s="14" customFormat="1" ht="11.25">
      <c r="B292" s="228"/>
      <c r="C292" s="229"/>
      <c r="D292" s="219" t="s">
        <v>140</v>
      </c>
      <c r="E292" s="230" t="s">
        <v>1</v>
      </c>
      <c r="F292" s="231" t="s">
        <v>483</v>
      </c>
      <c r="G292" s="229"/>
      <c r="H292" s="232">
        <v>44.832999999999998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140</v>
      </c>
      <c r="AU292" s="238" t="s">
        <v>138</v>
      </c>
      <c r="AV292" s="14" t="s">
        <v>138</v>
      </c>
      <c r="AW292" s="14" t="s">
        <v>35</v>
      </c>
      <c r="AX292" s="14" t="s">
        <v>79</v>
      </c>
      <c r="AY292" s="238" t="s">
        <v>129</v>
      </c>
    </row>
    <row r="293" spans="1:65" s="16" customFormat="1" ht="11.25">
      <c r="B293" s="250"/>
      <c r="C293" s="251"/>
      <c r="D293" s="219" t="s">
        <v>140</v>
      </c>
      <c r="E293" s="252" t="s">
        <v>1</v>
      </c>
      <c r="F293" s="253" t="s">
        <v>280</v>
      </c>
      <c r="G293" s="251"/>
      <c r="H293" s="254">
        <v>99.427999999999997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AT293" s="260" t="s">
        <v>140</v>
      </c>
      <c r="AU293" s="260" t="s">
        <v>138</v>
      </c>
      <c r="AV293" s="16" t="s">
        <v>154</v>
      </c>
      <c r="AW293" s="16" t="s">
        <v>35</v>
      </c>
      <c r="AX293" s="16" t="s">
        <v>79</v>
      </c>
      <c r="AY293" s="260" t="s">
        <v>129</v>
      </c>
    </row>
    <row r="294" spans="1:65" s="13" customFormat="1" ht="11.25">
      <c r="B294" s="217"/>
      <c r="C294" s="218"/>
      <c r="D294" s="219" t="s">
        <v>140</v>
      </c>
      <c r="E294" s="220" t="s">
        <v>1</v>
      </c>
      <c r="F294" s="221" t="s">
        <v>484</v>
      </c>
      <c r="G294" s="218"/>
      <c r="H294" s="220" t="s">
        <v>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140</v>
      </c>
      <c r="AU294" s="227" t="s">
        <v>138</v>
      </c>
      <c r="AV294" s="13" t="s">
        <v>87</v>
      </c>
      <c r="AW294" s="13" t="s">
        <v>35</v>
      </c>
      <c r="AX294" s="13" t="s">
        <v>79</v>
      </c>
      <c r="AY294" s="227" t="s">
        <v>129</v>
      </c>
    </row>
    <row r="295" spans="1:65" s="14" customFormat="1" ht="11.25">
      <c r="B295" s="228"/>
      <c r="C295" s="229"/>
      <c r="D295" s="219" t="s">
        <v>140</v>
      </c>
      <c r="E295" s="230" t="s">
        <v>1</v>
      </c>
      <c r="F295" s="231" t="s">
        <v>485</v>
      </c>
      <c r="G295" s="229"/>
      <c r="H295" s="232">
        <v>3.6320000000000001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140</v>
      </c>
      <c r="AU295" s="238" t="s">
        <v>138</v>
      </c>
      <c r="AV295" s="14" t="s">
        <v>138</v>
      </c>
      <c r="AW295" s="14" t="s">
        <v>35</v>
      </c>
      <c r="AX295" s="14" t="s">
        <v>79</v>
      </c>
      <c r="AY295" s="238" t="s">
        <v>129</v>
      </c>
    </row>
    <row r="296" spans="1:65" s="15" customFormat="1" ht="11.25">
      <c r="B296" s="239"/>
      <c r="C296" s="240"/>
      <c r="D296" s="219" t="s">
        <v>140</v>
      </c>
      <c r="E296" s="241" t="s">
        <v>1</v>
      </c>
      <c r="F296" s="242" t="s">
        <v>144</v>
      </c>
      <c r="G296" s="240"/>
      <c r="H296" s="243">
        <v>257.43799999999999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AT296" s="249" t="s">
        <v>140</v>
      </c>
      <c r="AU296" s="249" t="s">
        <v>138</v>
      </c>
      <c r="AV296" s="15" t="s">
        <v>137</v>
      </c>
      <c r="AW296" s="15" t="s">
        <v>35</v>
      </c>
      <c r="AX296" s="15" t="s">
        <v>87</v>
      </c>
      <c r="AY296" s="249" t="s">
        <v>129</v>
      </c>
    </row>
    <row r="297" spans="1:65" s="2" customFormat="1" ht="16.5" customHeight="1">
      <c r="A297" s="35"/>
      <c r="B297" s="36"/>
      <c r="C297" s="204" t="s">
        <v>486</v>
      </c>
      <c r="D297" s="204" t="s">
        <v>132</v>
      </c>
      <c r="E297" s="205" t="s">
        <v>487</v>
      </c>
      <c r="F297" s="206" t="s">
        <v>488</v>
      </c>
      <c r="G297" s="207" t="s">
        <v>185</v>
      </c>
      <c r="H297" s="208">
        <v>73.844999999999999</v>
      </c>
      <c r="I297" s="209"/>
      <c r="J297" s="210">
        <f>ROUND(I297*H297,2)</f>
        <v>0</v>
      </c>
      <c r="K297" s="206" t="s">
        <v>136</v>
      </c>
      <c r="L297" s="40"/>
      <c r="M297" s="211" t="s">
        <v>1</v>
      </c>
      <c r="N297" s="212" t="s">
        <v>45</v>
      </c>
      <c r="O297" s="72"/>
      <c r="P297" s="213">
        <f>O297*H297</f>
        <v>0</v>
      </c>
      <c r="Q297" s="213">
        <v>5.4599999999999996E-3</v>
      </c>
      <c r="R297" s="213">
        <f>Q297*H297</f>
        <v>0.40319369999999999</v>
      </c>
      <c r="S297" s="213">
        <v>0</v>
      </c>
      <c r="T297" s="214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15" t="s">
        <v>137</v>
      </c>
      <c r="AT297" s="215" t="s">
        <v>132</v>
      </c>
      <c r="AU297" s="215" t="s">
        <v>138</v>
      </c>
      <c r="AY297" s="18" t="s">
        <v>129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8" t="s">
        <v>138</v>
      </c>
      <c r="BK297" s="216">
        <f>ROUND(I297*H297,2)</f>
        <v>0</v>
      </c>
      <c r="BL297" s="18" t="s">
        <v>137</v>
      </c>
      <c r="BM297" s="215" t="s">
        <v>489</v>
      </c>
    </row>
    <row r="298" spans="1:65" s="13" customFormat="1" ht="11.25">
      <c r="B298" s="217"/>
      <c r="C298" s="218"/>
      <c r="D298" s="219" t="s">
        <v>140</v>
      </c>
      <c r="E298" s="220" t="s">
        <v>1</v>
      </c>
      <c r="F298" s="221" t="s">
        <v>473</v>
      </c>
      <c r="G298" s="218"/>
      <c r="H298" s="220" t="s">
        <v>1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140</v>
      </c>
      <c r="AU298" s="227" t="s">
        <v>138</v>
      </c>
      <c r="AV298" s="13" t="s">
        <v>87</v>
      </c>
      <c r="AW298" s="13" t="s">
        <v>35</v>
      </c>
      <c r="AX298" s="13" t="s">
        <v>79</v>
      </c>
      <c r="AY298" s="227" t="s">
        <v>129</v>
      </c>
    </row>
    <row r="299" spans="1:65" s="14" customFormat="1" ht="11.25">
      <c r="B299" s="228"/>
      <c r="C299" s="229"/>
      <c r="D299" s="219" t="s">
        <v>140</v>
      </c>
      <c r="E299" s="230" t="s">
        <v>1</v>
      </c>
      <c r="F299" s="231" t="s">
        <v>490</v>
      </c>
      <c r="G299" s="229"/>
      <c r="H299" s="232">
        <v>3.29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140</v>
      </c>
      <c r="AU299" s="238" t="s">
        <v>138</v>
      </c>
      <c r="AV299" s="14" t="s">
        <v>138</v>
      </c>
      <c r="AW299" s="14" t="s">
        <v>35</v>
      </c>
      <c r="AX299" s="14" t="s">
        <v>79</v>
      </c>
      <c r="AY299" s="238" t="s">
        <v>129</v>
      </c>
    </row>
    <row r="300" spans="1:65" s="13" customFormat="1" ht="11.25">
      <c r="B300" s="217"/>
      <c r="C300" s="218"/>
      <c r="D300" s="219" t="s">
        <v>140</v>
      </c>
      <c r="E300" s="220" t="s">
        <v>1</v>
      </c>
      <c r="F300" s="221" t="s">
        <v>435</v>
      </c>
      <c r="G300" s="218"/>
      <c r="H300" s="220" t="s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140</v>
      </c>
      <c r="AU300" s="227" t="s">
        <v>138</v>
      </c>
      <c r="AV300" s="13" t="s">
        <v>87</v>
      </c>
      <c r="AW300" s="13" t="s">
        <v>35</v>
      </c>
      <c r="AX300" s="13" t="s">
        <v>79</v>
      </c>
      <c r="AY300" s="227" t="s">
        <v>129</v>
      </c>
    </row>
    <row r="301" spans="1:65" s="14" customFormat="1" ht="11.25">
      <c r="B301" s="228"/>
      <c r="C301" s="229"/>
      <c r="D301" s="219" t="s">
        <v>140</v>
      </c>
      <c r="E301" s="230" t="s">
        <v>1</v>
      </c>
      <c r="F301" s="231" t="s">
        <v>436</v>
      </c>
      <c r="G301" s="229"/>
      <c r="H301" s="232">
        <v>12.218999999999999</v>
      </c>
      <c r="I301" s="233"/>
      <c r="J301" s="229"/>
      <c r="K301" s="229"/>
      <c r="L301" s="234"/>
      <c r="M301" s="235"/>
      <c r="N301" s="236"/>
      <c r="O301" s="236"/>
      <c r="P301" s="236"/>
      <c r="Q301" s="236"/>
      <c r="R301" s="236"/>
      <c r="S301" s="236"/>
      <c r="T301" s="237"/>
      <c r="AT301" s="238" t="s">
        <v>140</v>
      </c>
      <c r="AU301" s="238" t="s">
        <v>138</v>
      </c>
      <c r="AV301" s="14" t="s">
        <v>138</v>
      </c>
      <c r="AW301" s="14" t="s">
        <v>35</v>
      </c>
      <c r="AX301" s="14" t="s">
        <v>79</v>
      </c>
      <c r="AY301" s="238" t="s">
        <v>129</v>
      </c>
    </row>
    <row r="302" spans="1:65" s="13" customFormat="1" ht="11.25">
      <c r="B302" s="217"/>
      <c r="C302" s="218"/>
      <c r="D302" s="219" t="s">
        <v>140</v>
      </c>
      <c r="E302" s="220" t="s">
        <v>1</v>
      </c>
      <c r="F302" s="221" t="s">
        <v>491</v>
      </c>
      <c r="G302" s="218"/>
      <c r="H302" s="220" t="s">
        <v>1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140</v>
      </c>
      <c r="AU302" s="227" t="s">
        <v>138</v>
      </c>
      <c r="AV302" s="13" t="s">
        <v>87</v>
      </c>
      <c r="AW302" s="13" t="s">
        <v>35</v>
      </c>
      <c r="AX302" s="13" t="s">
        <v>79</v>
      </c>
      <c r="AY302" s="227" t="s">
        <v>129</v>
      </c>
    </row>
    <row r="303" spans="1:65" s="14" customFormat="1" ht="11.25">
      <c r="B303" s="228"/>
      <c r="C303" s="229"/>
      <c r="D303" s="219" t="s">
        <v>140</v>
      </c>
      <c r="E303" s="230" t="s">
        <v>1</v>
      </c>
      <c r="F303" s="231" t="s">
        <v>476</v>
      </c>
      <c r="G303" s="229"/>
      <c r="H303" s="232">
        <v>40.457000000000001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140</v>
      </c>
      <c r="AU303" s="238" t="s">
        <v>138</v>
      </c>
      <c r="AV303" s="14" t="s">
        <v>138</v>
      </c>
      <c r="AW303" s="14" t="s">
        <v>35</v>
      </c>
      <c r="AX303" s="14" t="s">
        <v>79</v>
      </c>
      <c r="AY303" s="238" t="s">
        <v>129</v>
      </c>
    </row>
    <row r="304" spans="1:65" s="13" customFormat="1" ht="11.25">
      <c r="B304" s="217"/>
      <c r="C304" s="218"/>
      <c r="D304" s="219" t="s">
        <v>140</v>
      </c>
      <c r="E304" s="220" t="s">
        <v>1</v>
      </c>
      <c r="F304" s="221" t="s">
        <v>467</v>
      </c>
      <c r="G304" s="218"/>
      <c r="H304" s="220" t="s">
        <v>1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140</v>
      </c>
      <c r="AU304" s="227" t="s">
        <v>138</v>
      </c>
      <c r="AV304" s="13" t="s">
        <v>87</v>
      </c>
      <c r="AW304" s="13" t="s">
        <v>35</v>
      </c>
      <c r="AX304" s="13" t="s">
        <v>79</v>
      </c>
      <c r="AY304" s="227" t="s">
        <v>129</v>
      </c>
    </row>
    <row r="305" spans="1:65" s="14" customFormat="1" ht="11.25">
      <c r="B305" s="228"/>
      <c r="C305" s="229"/>
      <c r="D305" s="219" t="s">
        <v>140</v>
      </c>
      <c r="E305" s="230" t="s">
        <v>1</v>
      </c>
      <c r="F305" s="231" t="s">
        <v>468</v>
      </c>
      <c r="G305" s="229"/>
      <c r="H305" s="232">
        <v>5.76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140</v>
      </c>
      <c r="AU305" s="238" t="s">
        <v>138</v>
      </c>
      <c r="AV305" s="14" t="s">
        <v>138</v>
      </c>
      <c r="AW305" s="14" t="s">
        <v>35</v>
      </c>
      <c r="AX305" s="14" t="s">
        <v>79</v>
      </c>
      <c r="AY305" s="238" t="s">
        <v>129</v>
      </c>
    </row>
    <row r="306" spans="1:65" s="13" customFormat="1" ht="11.25">
      <c r="B306" s="217"/>
      <c r="C306" s="218"/>
      <c r="D306" s="219" t="s">
        <v>140</v>
      </c>
      <c r="E306" s="220" t="s">
        <v>1</v>
      </c>
      <c r="F306" s="221" t="s">
        <v>478</v>
      </c>
      <c r="G306" s="218"/>
      <c r="H306" s="220" t="s">
        <v>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140</v>
      </c>
      <c r="AU306" s="227" t="s">
        <v>138</v>
      </c>
      <c r="AV306" s="13" t="s">
        <v>87</v>
      </c>
      <c r="AW306" s="13" t="s">
        <v>35</v>
      </c>
      <c r="AX306" s="13" t="s">
        <v>79</v>
      </c>
      <c r="AY306" s="227" t="s">
        <v>129</v>
      </c>
    </row>
    <row r="307" spans="1:65" s="14" customFormat="1" ht="11.25">
      <c r="B307" s="228"/>
      <c r="C307" s="229"/>
      <c r="D307" s="219" t="s">
        <v>140</v>
      </c>
      <c r="E307" s="230" t="s">
        <v>1</v>
      </c>
      <c r="F307" s="231" t="s">
        <v>479</v>
      </c>
      <c r="G307" s="229"/>
      <c r="H307" s="232">
        <v>86.88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140</v>
      </c>
      <c r="AU307" s="238" t="s">
        <v>138</v>
      </c>
      <c r="AV307" s="14" t="s">
        <v>138</v>
      </c>
      <c r="AW307" s="14" t="s">
        <v>35</v>
      </c>
      <c r="AX307" s="14" t="s">
        <v>79</v>
      </c>
      <c r="AY307" s="238" t="s">
        <v>129</v>
      </c>
    </row>
    <row r="308" spans="1:65" s="14" customFormat="1" ht="11.25">
      <c r="B308" s="228"/>
      <c r="C308" s="229"/>
      <c r="D308" s="219" t="s">
        <v>140</v>
      </c>
      <c r="E308" s="230" t="s">
        <v>1</v>
      </c>
      <c r="F308" s="231" t="s">
        <v>480</v>
      </c>
      <c r="G308" s="229"/>
      <c r="H308" s="232">
        <v>-4.5490000000000004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140</v>
      </c>
      <c r="AU308" s="238" t="s">
        <v>138</v>
      </c>
      <c r="AV308" s="14" t="s">
        <v>138</v>
      </c>
      <c r="AW308" s="14" t="s">
        <v>35</v>
      </c>
      <c r="AX308" s="14" t="s">
        <v>79</v>
      </c>
      <c r="AY308" s="238" t="s">
        <v>129</v>
      </c>
    </row>
    <row r="309" spans="1:65" s="13" customFormat="1" ht="11.25">
      <c r="B309" s="217"/>
      <c r="C309" s="218"/>
      <c r="D309" s="219" t="s">
        <v>140</v>
      </c>
      <c r="E309" s="220" t="s">
        <v>1</v>
      </c>
      <c r="F309" s="221" t="s">
        <v>484</v>
      </c>
      <c r="G309" s="218"/>
      <c r="H309" s="220" t="s">
        <v>1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140</v>
      </c>
      <c r="AU309" s="227" t="s">
        <v>138</v>
      </c>
      <c r="AV309" s="13" t="s">
        <v>87</v>
      </c>
      <c r="AW309" s="13" t="s">
        <v>35</v>
      </c>
      <c r="AX309" s="13" t="s">
        <v>79</v>
      </c>
      <c r="AY309" s="227" t="s">
        <v>129</v>
      </c>
    </row>
    <row r="310" spans="1:65" s="14" customFormat="1" ht="11.25">
      <c r="B310" s="228"/>
      <c r="C310" s="229"/>
      <c r="D310" s="219" t="s">
        <v>140</v>
      </c>
      <c r="E310" s="230" t="s">
        <v>1</v>
      </c>
      <c r="F310" s="231" t="s">
        <v>485</v>
      </c>
      <c r="G310" s="229"/>
      <c r="H310" s="232">
        <v>3.6320000000000001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140</v>
      </c>
      <c r="AU310" s="238" t="s">
        <v>138</v>
      </c>
      <c r="AV310" s="14" t="s">
        <v>138</v>
      </c>
      <c r="AW310" s="14" t="s">
        <v>35</v>
      </c>
      <c r="AX310" s="14" t="s">
        <v>79</v>
      </c>
      <c r="AY310" s="238" t="s">
        <v>129</v>
      </c>
    </row>
    <row r="311" spans="1:65" s="16" customFormat="1" ht="11.25">
      <c r="B311" s="250"/>
      <c r="C311" s="251"/>
      <c r="D311" s="219" t="s">
        <v>140</v>
      </c>
      <c r="E311" s="252" t="s">
        <v>1</v>
      </c>
      <c r="F311" s="253" t="s">
        <v>280</v>
      </c>
      <c r="G311" s="251"/>
      <c r="H311" s="254">
        <v>147.68899999999999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AT311" s="260" t="s">
        <v>140</v>
      </c>
      <c r="AU311" s="260" t="s">
        <v>138</v>
      </c>
      <c r="AV311" s="16" t="s">
        <v>154</v>
      </c>
      <c r="AW311" s="16" t="s">
        <v>35</v>
      </c>
      <c r="AX311" s="16" t="s">
        <v>79</v>
      </c>
      <c r="AY311" s="260" t="s">
        <v>129</v>
      </c>
    </row>
    <row r="312" spans="1:65" s="13" customFormat="1" ht="11.25">
      <c r="B312" s="217"/>
      <c r="C312" s="218"/>
      <c r="D312" s="219" t="s">
        <v>140</v>
      </c>
      <c r="E312" s="220" t="s">
        <v>1</v>
      </c>
      <c r="F312" s="221" t="s">
        <v>440</v>
      </c>
      <c r="G312" s="218"/>
      <c r="H312" s="220" t="s">
        <v>1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140</v>
      </c>
      <c r="AU312" s="227" t="s">
        <v>138</v>
      </c>
      <c r="AV312" s="13" t="s">
        <v>87</v>
      </c>
      <c r="AW312" s="13" t="s">
        <v>35</v>
      </c>
      <c r="AX312" s="13" t="s">
        <v>79</v>
      </c>
      <c r="AY312" s="227" t="s">
        <v>129</v>
      </c>
    </row>
    <row r="313" spans="1:65" s="14" customFormat="1" ht="11.25">
      <c r="B313" s="228"/>
      <c r="C313" s="229"/>
      <c r="D313" s="219" t="s">
        <v>140</v>
      </c>
      <c r="E313" s="230" t="s">
        <v>1</v>
      </c>
      <c r="F313" s="231" t="s">
        <v>492</v>
      </c>
      <c r="G313" s="229"/>
      <c r="H313" s="232">
        <v>73.844999999999999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140</v>
      </c>
      <c r="AU313" s="238" t="s">
        <v>138</v>
      </c>
      <c r="AV313" s="14" t="s">
        <v>138</v>
      </c>
      <c r="AW313" s="14" t="s">
        <v>35</v>
      </c>
      <c r="AX313" s="14" t="s">
        <v>87</v>
      </c>
      <c r="AY313" s="238" t="s">
        <v>129</v>
      </c>
    </row>
    <row r="314" spans="1:65" s="2" customFormat="1" ht="16.5" customHeight="1">
      <c r="A314" s="35"/>
      <c r="B314" s="36"/>
      <c r="C314" s="204" t="s">
        <v>493</v>
      </c>
      <c r="D314" s="204" t="s">
        <v>132</v>
      </c>
      <c r="E314" s="205" t="s">
        <v>494</v>
      </c>
      <c r="F314" s="206" t="s">
        <v>495</v>
      </c>
      <c r="G314" s="207" t="s">
        <v>185</v>
      </c>
      <c r="H314" s="208">
        <v>1329.21</v>
      </c>
      <c r="I314" s="209"/>
      <c r="J314" s="210">
        <f>ROUND(I314*H314,2)</f>
        <v>0</v>
      </c>
      <c r="K314" s="206" t="s">
        <v>136</v>
      </c>
      <c r="L314" s="40"/>
      <c r="M314" s="211" t="s">
        <v>1</v>
      </c>
      <c r="N314" s="212" t="s">
        <v>45</v>
      </c>
      <c r="O314" s="72"/>
      <c r="P314" s="213">
        <f>O314*H314</f>
        <v>0</v>
      </c>
      <c r="Q314" s="213">
        <v>2.0999999999999999E-3</v>
      </c>
      <c r="R314" s="213">
        <f>Q314*H314</f>
        <v>2.7913410000000001</v>
      </c>
      <c r="S314" s="213">
        <v>0</v>
      </c>
      <c r="T314" s="21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5" t="s">
        <v>137</v>
      </c>
      <c r="AT314" s="215" t="s">
        <v>132</v>
      </c>
      <c r="AU314" s="215" t="s">
        <v>138</v>
      </c>
      <c r="AY314" s="18" t="s">
        <v>129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8" t="s">
        <v>138</v>
      </c>
      <c r="BK314" s="216">
        <f>ROUND(I314*H314,2)</f>
        <v>0</v>
      </c>
      <c r="BL314" s="18" t="s">
        <v>137</v>
      </c>
      <c r="BM314" s="215" t="s">
        <v>496</v>
      </c>
    </row>
    <row r="315" spans="1:65" s="13" customFormat="1" ht="11.25">
      <c r="B315" s="217"/>
      <c r="C315" s="218"/>
      <c r="D315" s="219" t="s">
        <v>140</v>
      </c>
      <c r="E315" s="220" t="s">
        <v>1</v>
      </c>
      <c r="F315" s="221" t="s">
        <v>445</v>
      </c>
      <c r="G315" s="218"/>
      <c r="H315" s="220" t="s">
        <v>1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140</v>
      </c>
      <c r="AU315" s="227" t="s">
        <v>138</v>
      </c>
      <c r="AV315" s="13" t="s">
        <v>87</v>
      </c>
      <c r="AW315" s="13" t="s">
        <v>35</v>
      </c>
      <c r="AX315" s="13" t="s">
        <v>79</v>
      </c>
      <c r="AY315" s="227" t="s">
        <v>129</v>
      </c>
    </row>
    <row r="316" spans="1:65" s="14" customFormat="1" ht="11.25">
      <c r="B316" s="228"/>
      <c r="C316" s="229"/>
      <c r="D316" s="219" t="s">
        <v>140</v>
      </c>
      <c r="E316" s="230" t="s">
        <v>1</v>
      </c>
      <c r="F316" s="231" t="s">
        <v>497</v>
      </c>
      <c r="G316" s="229"/>
      <c r="H316" s="232">
        <v>1329.21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140</v>
      </c>
      <c r="AU316" s="238" t="s">
        <v>138</v>
      </c>
      <c r="AV316" s="14" t="s">
        <v>138</v>
      </c>
      <c r="AW316" s="14" t="s">
        <v>35</v>
      </c>
      <c r="AX316" s="14" t="s">
        <v>87</v>
      </c>
      <c r="AY316" s="238" t="s">
        <v>129</v>
      </c>
    </row>
    <row r="317" spans="1:65" s="2" customFormat="1" ht="16.5" customHeight="1">
      <c r="A317" s="35"/>
      <c r="B317" s="36"/>
      <c r="C317" s="204" t="s">
        <v>498</v>
      </c>
      <c r="D317" s="204" t="s">
        <v>132</v>
      </c>
      <c r="E317" s="205" t="s">
        <v>499</v>
      </c>
      <c r="F317" s="206" t="s">
        <v>500</v>
      </c>
      <c r="G317" s="207" t="s">
        <v>135</v>
      </c>
      <c r="H317" s="208">
        <v>3</v>
      </c>
      <c r="I317" s="209"/>
      <c r="J317" s="210">
        <f>ROUND(I317*H317,2)</f>
        <v>0</v>
      </c>
      <c r="K317" s="206" t="s">
        <v>136</v>
      </c>
      <c r="L317" s="40"/>
      <c r="M317" s="211" t="s">
        <v>1</v>
      </c>
      <c r="N317" s="212" t="s">
        <v>45</v>
      </c>
      <c r="O317" s="72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5" t="s">
        <v>137</v>
      </c>
      <c r="AT317" s="215" t="s">
        <v>132</v>
      </c>
      <c r="AU317" s="215" t="s">
        <v>138</v>
      </c>
      <c r="AY317" s="18" t="s">
        <v>129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8" t="s">
        <v>138</v>
      </c>
      <c r="BK317" s="216">
        <f>ROUND(I317*H317,2)</f>
        <v>0</v>
      </c>
      <c r="BL317" s="18" t="s">
        <v>137</v>
      </c>
      <c r="BM317" s="215" t="s">
        <v>501</v>
      </c>
    </row>
    <row r="318" spans="1:65" s="14" customFormat="1" ht="11.25">
      <c r="B318" s="228"/>
      <c r="C318" s="229"/>
      <c r="D318" s="219" t="s">
        <v>140</v>
      </c>
      <c r="E318" s="230" t="s">
        <v>1</v>
      </c>
      <c r="F318" s="231" t="s">
        <v>502</v>
      </c>
      <c r="G318" s="229"/>
      <c r="H318" s="232">
        <v>3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140</v>
      </c>
      <c r="AU318" s="238" t="s">
        <v>138</v>
      </c>
      <c r="AV318" s="14" t="s">
        <v>138</v>
      </c>
      <c r="AW318" s="14" t="s">
        <v>35</v>
      </c>
      <c r="AX318" s="14" t="s">
        <v>87</v>
      </c>
      <c r="AY318" s="238" t="s">
        <v>129</v>
      </c>
    </row>
    <row r="319" spans="1:65" s="2" customFormat="1" ht="16.5" customHeight="1">
      <c r="A319" s="35"/>
      <c r="B319" s="36"/>
      <c r="C319" s="266" t="s">
        <v>503</v>
      </c>
      <c r="D319" s="266" t="s">
        <v>416</v>
      </c>
      <c r="E319" s="267" t="s">
        <v>504</v>
      </c>
      <c r="F319" s="268" t="s">
        <v>505</v>
      </c>
      <c r="G319" s="269" t="s">
        <v>135</v>
      </c>
      <c r="H319" s="270">
        <v>3.15</v>
      </c>
      <c r="I319" s="271"/>
      <c r="J319" s="272">
        <f>ROUND(I319*H319,2)</f>
        <v>0</v>
      </c>
      <c r="K319" s="268" t="s">
        <v>1</v>
      </c>
      <c r="L319" s="273"/>
      <c r="M319" s="274" t="s">
        <v>1</v>
      </c>
      <c r="N319" s="275" t="s">
        <v>45</v>
      </c>
      <c r="O319" s="72"/>
      <c r="P319" s="213">
        <f>O319*H319</f>
        <v>0</v>
      </c>
      <c r="Q319" s="213">
        <v>1E-4</v>
      </c>
      <c r="R319" s="213">
        <f>Q319*H319</f>
        <v>3.1500000000000001E-4</v>
      </c>
      <c r="S319" s="213">
        <v>0</v>
      </c>
      <c r="T319" s="21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5" t="s">
        <v>182</v>
      </c>
      <c r="AT319" s="215" t="s">
        <v>416</v>
      </c>
      <c r="AU319" s="215" t="s">
        <v>138</v>
      </c>
      <c r="AY319" s="18" t="s">
        <v>129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8" t="s">
        <v>138</v>
      </c>
      <c r="BK319" s="216">
        <f>ROUND(I319*H319,2)</f>
        <v>0</v>
      </c>
      <c r="BL319" s="18" t="s">
        <v>137</v>
      </c>
      <c r="BM319" s="215" t="s">
        <v>506</v>
      </c>
    </row>
    <row r="320" spans="1:65" s="14" customFormat="1" ht="11.25">
      <c r="B320" s="228"/>
      <c r="C320" s="229"/>
      <c r="D320" s="219" t="s">
        <v>140</v>
      </c>
      <c r="E320" s="229"/>
      <c r="F320" s="231" t="s">
        <v>507</v>
      </c>
      <c r="G320" s="229"/>
      <c r="H320" s="232">
        <v>3.15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140</v>
      </c>
      <c r="AU320" s="238" t="s">
        <v>138</v>
      </c>
      <c r="AV320" s="14" t="s">
        <v>138</v>
      </c>
      <c r="AW320" s="14" t="s">
        <v>4</v>
      </c>
      <c r="AX320" s="14" t="s">
        <v>87</v>
      </c>
      <c r="AY320" s="238" t="s">
        <v>129</v>
      </c>
    </row>
    <row r="321" spans="1:65" s="2" customFormat="1" ht="16.5" customHeight="1">
      <c r="A321" s="35"/>
      <c r="B321" s="36"/>
      <c r="C321" s="204" t="s">
        <v>508</v>
      </c>
      <c r="D321" s="204" t="s">
        <v>132</v>
      </c>
      <c r="E321" s="205" t="s">
        <v>509</v>
      </c>
      <c r="F321" s="206" t="s">
        <v>510</v>
      </c>
      <c r="G321" s="207" t="s">
        <v>135</v>
      </c>
      <c r="H321" s="208">
        <v>135.58000000000001</v>
      </c>
      <c r="I321" s="209"/>
      <c r="J321" s="210">
        <f>ROUND(I321*H321,2)</f>
        <v>0</v>
      </c>
      <c r="K321" s="206" t="s">
        <v>136</v>
      </c>
      <c r="L321" s="40"/>
      <c r="M321" s="211" t="s">
        <v>1</v>
      </c>
      <c r="N321" s="212" t="s">
        <v>45</v>
      </c>
      <c r="O321" s="72"/>
      <c r="P321" s="213">
        <f>O321*H321</f>
        <v>0</v>
      </c>
      <c r="Q321" s="213">
        <v>0</v>
      </c>
      <c r="R321" s="213">
        <f>Q321*H321</f>
        <v>0</v>
      </c>
      <c r="S321" s="213">
        <v>0</v>
      </c>
      <c r="T321" s="21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5" t="s">
        <v>137</v>
      </c>
      <c r="AT321" s="215" t="s">
        <v>132</v>
      </c>
      <c r="AU321" s="215" t="s">
        <v>138</v>
      </c>
      <c r="AY321" s="18" t="s">
        <v>129</v>
      </c>
      <c r="BE321" s="216">
        <f>IF(N321="základní",J321,0)</f>
        <v>0</v>
      </c>
      <c r="BF321" s="216">
        <f>IF(N321="snížená",J321,0)</f>
        <v>0</v>
      </c>
      <c r="BG321" s="216">
        <f>IF(N321="zákl. přenesená",J321,0)</f>
        <v>0</v>
      </c>
      <c r="BH321" s="216">
        <f>IF(N321="sníž. přenesená",J321,0)</f>
        <v>0</v>
      </c>
      <c r="BI321" s="216">
        <f>IF(N321="nulová",J321,0)</f>
        <v>0</v>
      </c>
      <c r="BJ321" s="18" t="s">
        <v>138</v>
      </c>
      <c r="BK321" s="216">
        <f>ROUND(I321*H321,2)</f>
        <v>0</v>
      </c>
      <c r="BL321" s="18" t="s">
        <v>137</v>
      </c>
      <c r="BM321" s="215" t="s">
        <v>511</v>
      </c>
    </row>
    <row r="322" spans="1:65" s="13" customFormat="1" ht="11.25">
      <c r="B322" s="217"/>
      <c r="C322" s="218"/>
      <c r="D322" s="219" t="s">
        <v>140</v>
      </c>
      <c r="E322" s="220" t="s">
        <v>1</v>
      </c>
      <c r="F322" s="221" t="s">
        <v>473</v>
      </c>
      <c r="G322" s="218"/>
      <c r="H322" s="220" t="s">
        <v>1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140</v>
      </c>
      <c r="AU322" s="227" t="s">
        <v>138</v>
      </c>
      <c r="AV322" s="13" t="s">
        <v>87</v>
      </c>
      <c r="AW322" s="13" t="s">
        <v>35</v>
      </c>
      <c r="AX322" s="13" t="s">
        <v>79</v>
      </c>
      <c r="AY322" s="227" t="s">
        <v>129</v>
      </c>
    </row>
    <row r="323" spans="1:65" s="14" customFormat="1" ht="11.25">
      <c r="B323" s="228"/>
      <c r="C323" s="229"/>
      <c r="D323" s="219" t="s">
        <v>140</v>
      </c>
      <c r="E323" s="230" t="s">
        <v>1</v>
      </c>
      <c r="F323" s="231" t="s">
        <v>512</v>
      </c>
      <c r="G323" s="229"/>
      <c r="H323" s="232">
        <v>9.9600000000000009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140</v>
      </c>
      <c r="AU323" s="238" t="s">
        <v>138</v>
      </c>
      <c r="AV323" s="14" t="s">
        <v>138</v>
      </c>
      <c r="AW323" s="14" t="s">
        <v>35</v>
      </c>
      <c r="AX323" s="14" t="s">
        <v>79</v>
      </c>
      <c r="AY323" s="238" t="s">
        <v>129</v>
      </c>
    </row>
    <row r="324" spans="1:65" s="13" customFormat="1" ht="11.25">
      <c r="B324" s="217"/>
      <c r="C324" s="218"/>
      <c r="D324" s="219" t="s">
        <v>140</v>
      </c>
      <c r="E324" s="220" t="s">
        <v>1</v>
      </c>
      <c r="F324" s="221" t="s">
        <v>475</v>
      </c>
      <c r="G324" s="218"/>
      <c r="H324" s="220" t="s">
        <v>1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140</v>
      </c>
      <c r="AU324" s="227" t="s">
        <v>138</v>
      </c>
      <c r="AV324" s="13" t="s">
        <v>87</v>
      </c>
      <c r="AW324" s="13" t="s">
        <v>35</v>
      </c>
      <c r="AX324" s="13" t="s">
        <v>79</v>
      </c>
      <c r="AY324" s="227" t="s">
        <v>129</v>
      </c>
    </row>
    <row r="325" spans="1:65" s="14" customFormat="1" ht="11.25">
      <c r="B325" s="228"/>
      <c r="C325" s="229"/>
      <c r="D325" s="219" t="s">
        <v>140</v>
      </c>
      <c r="E325" s="230" t="s">
        <v>1</v>
      </c>
      <c r="F325" s="231" t="s">
        <v>513</v>
      </c>
      <c r="G325" s="229"/>
      <c r="H325" s="232">
        <v>7.3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AT325" s="238" t="s">
        <v>140</v>
      </c>
      <c r="AU325" s="238" t="s">
        <v>138</v>
      </c>
      <c r="AV325" s="14" t="s">
        <v>138</v>
      </c>
      <c r="AW325" s="14" t="s">
        <v>35</v>
      </c>
      <c r="AX325" s="14" t="s">
        <v>79</v>
      </c>
      <c r="AY325" s="238" t="s">
        <v>129</v>
      </c>
    </row>
    <row r="326" spans="1:65" s="13" customFormat="1" ht="11.25">
      <c r="B326" s="217"/>
      <c r="C326" s="218"/>
      <c r="D326" s="219" t="s">
        <v>140</v>
      </c>
      <c r="E326" s="220" t="s">
        <v>1</v>
      </c>
      <c r="F326" s="221" t="s">
        <v>467</v>
      </c>
      <c r="G326" s="218"/>
      <c r="H326" s="220" t="s">
        <v>1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140</v>
      </c>
      <c r="AU326" s="227" t="s">
        <v>138</v>
      </c>
      <c r="AV326" s="13" t="s">
        <v>87</v>
      </c>
      <c r="AW326" s="13" t="s">
        <v>35</v>
      </c>
      <c r="AX326" s="13" t="s">
        <v>79</v>
      </c>
      <c r="AY326" s="227" t="s">
        <v>129</v>
      </c>
    </row>
    <row r="327" spans="1:65" s="14" customFormat="1" ht="11.25">
      <c r="B327" s="228"/>
      <c r="C327" s="229"/>
      <c r="D327" s="219" t="s">
        <v>140</v>
      </c>
      <c r="E327" s="230" t="s">
        <v>1</v>
      </c>
      <c r="F327" s="231" t="s">
        <v>514</v>
      </c>
      <c r="G327" s="229"/>
      <c r="H327" s="232">
        <v>19.2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140</v>
      </c>
      <c r="AU327" s="238" t="s">
        <v>138</v>
      </c>
      <c r="AV327" s="14" t="s">
        <v>138</v>
      </c>
      <c r="AW327" s="14" t="s">
        <v>35</v>
      </c>
      <c r="AX327" s="14" t="s">
        <v>79</v>
      </c>
      <c r="AY327" s="238" t="s">
        <v>129</v>
      </c>
    </row>
    <row r="328" spans="1:65" s="13" customFormat="1" ht="11.25">
      <c r="B328" s="217"/>
      <c r="C328" s="218"/>
      <c r="D328" s="219" t="s">
        <v>140</v>
      </c>
      <c r="E328" s="220" t="s">
        <v>1</v>
      </c>
      <c r="F328" s="221" t="s">
        <v>478</v>
      </c>
      <c r="G328" s="218"/>
      <c r="H328" s="220" t="s">
        <v>1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140</v>
      </c>
      <c r="AU328" s="227" t="s">
        <v>138</v>
      </c>
      <c r="AV328" s="13" t="s">
        <v>87</v>
      </c>
      <c r="AW328" s="13" t="s">
        <v>35</v>
      </c>
      <c r="AX328" s="13" t="s">
        <v>79</v>
      </c>
      <c r="AY328" s="227" t="s">
        <v>129</v>
      </c>
    </row>
    <row r="329" spans="1:65" s="14" customFormat="1" ht="11.25">
      <c r="B329" s="228"/>
      <c r="C329" s="229"/>
      <c r="D329" s="219" t="s">
        <v>140</v>
      </c>
      <c r="E329" s="230" t="s">
        <v>1</v>
      </c>
      <c r="F329" s="231" t="s">
        <v>515</v>
      </c>
      <c r="G329" s="229"/>
      <c r="H329" s="232">
        <v>26.52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140</v>
      </c>
      <c r="AU329" s="238" t="s">
        <v>138</v>
      </c>
      <c r="AV329" s="14" t="s">
        <v>138</v>
      </c>
      <c r="AW329" s="14" t="s">
        <v>35</v>
      </c>
      <c r="AX329" s="14" t="s">
        <v>79</v>
      </c>
      <c r="AY329" s="238" t="s">
        <v>129</v>
      </c>
    </row>
    <row r="330" spans="1:65" s="16" customFormat="1" ht="11.25">
      <c r="B330" s="250"/>
      <c r="C330" s="251"/>
      <c r="D330" s="219" t="s">
        <v>140</v>
      </c>
      <c r="E330" s="252" t="s">
        <v>1</v>
      </c>
      <c r="F330" s="253" t="s">
        <v>280</v>
      </c>
      <c r="G330" s="251"/>
      <c r="H330" s="254">
        <v>62.98</v>
      </c>
      <c r="I330" s="255"/>
      <c r="J330" s="251"/>
      <c r="K330" s="251"/>
      <c r="L330" s="256"/>
      <c r="M330" s="257"/>
      <c r="N330" s="258"/>
      <c r="O330" s="258"/>
      <c r="P330" s="258"/>
      <c r="Q330" s="258"/>
      <c r="R330" s="258"/>
      <c r="S330" s="258"/>
      <c r="T330" s="259"/>
      <c r="AT330" s="260" t="s">
        <v>140</v>
      </c>
      <c r="AU330" s="260" t="s">
        <v>138</v>
      </c>
      <c r="AV330" s="16" t="s">
        <v>154</v>
      </c>
      <c r="AW330" s="16" t="s">
        <v>35</v>
      </c>
      <c r="AX330" s="16" t="s">
        <v>79</v>
      </c>
      <c r="AY330" s="260" t="s">
        <v>129</v>
      </c>
    </row>
    <row r="331" spans="1:65" s="13" customFormat="1" ht="11.25">
      <c r="B331" s="217"/>
      <c r="C331" s="218"/>
      <c r="D331" s="219" t="s">
        <v>140</v>
      </c>
      <c r="E331" s="220" t="s">
        <v>1</v>
      </c>
      <c r="F331" s="221" t="s">
        <v>481</v>
      </c>
      <c r="G331" s="218"/>
      <c r="H331" s="220" t="s">
        <v>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140</v>
      </c>
      <c r="AU331" s="227" t="s">
        <v>138</v>
      </c>
      <c r="AV331" s="13" t="s">
        <v>87</v>
      </c>
      <c r="AW331" s="13" t="s">
        <v>35</v>
      </c>
      <c r="AX331" s="13" t="s">
        <v>79</v>
      </c>
      <c r="AY331" s="227" t="s">
        <v>129</v>
      </c>
    </row>
    <row r="332" spans="1:65" s="14" customFormat="1" ht="11.25">
      <c r="B332" s="228"/>
      <c r="C332" s="229"/>
      <c r="D332" s="219" t="s">
        <v>140</v>
      </c>
      <c r="E332" s="230" t="s">
        <v>1</v>
      </c>
      <c r="F332" s="231" t="s">
        <v>516</v>
      </c>
      <c r="G332" s="229"/>
      <c r="H332" s="232">
        <v>35.200000000000003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140</v>
      </c>
      <c r="AU332" s="238" t="s">
        <v>138</v>
      </c>
      <c r="AV332" s="14" t="s">
        <v>138</v>
      </c>
      <c r="AW332" s="14" t="s">
        <v>35</v>
      </c>
      <c r="AX332" s="14" t="s">
        <v>79</v>
      </c>
      <c r="AY332" s="238" t="s">
        <v>129</v>
      </c>
    </row>
    <row r="333" spans="1:65" s="14" customFormat="1" ht="11.25">
      <c r="B333" s="228"/>
      <c r="C333" s="229"/>
      <c r="D333" s="219" t="s">
        <v>140</v>
      </c>
      <c r="E333" s="230" t="s">
        <v>1</v>
      </c>
      <c r="F333" s="231" t="s">
        <v>517</v>
      </c>
      <c r="G333" s="229"/>
      <c r="H333" s="232">
        <v>34.200000000000003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140</v>
      </c>
      <c r="AU333" s="238" t="s">
        <v>138</v>
      </c>
      <c r="AV333" s="14" t="s">
        <v>138</v>
      </c>
      <c r="AW333" s="14" t="s">
        <v>35</v>
      </c>
      <c r="AX333" s="14" t="s">
        <v>79</v>
      </c>
      <c r="AY333" s="238" t="s">
        <v>129</v>
      </c>
    </row>
    <row r="334" spans="1:65" s="16" customFormat="1" ht="11.25">
      <c r="B334" s="250"/>
      <c r="C334" s="251"/>
      <c r="D334" s="219" t="s">
        <v>140</v>
      </c>
      <c r="E334" s="252" t="s">
        <v>1</v>
      </c>
      <c r="F334" s="253" t="s">
        <v>280</v>
      </c>
      <c r="G334" s="251"/>
      <c r="H334" s="254">
        <v>69.400000000000006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AT334" s="260" t="s">
        <v>140</v>
      </c>
      <c r="AU334" s="260" t="s">
        <v>138</v>
      </c>
      <c r="AV334" s="16" t="s">
        <v>154</v>
      </c>
      <c r="AW334" s="16" t="s">
        <v>35</v>
      </c>
      <c r="AX334" s="16" t="s">
        <v>79</v>
      </c>
      <c r="AY334" s="260" t="s">
        <v>129</v>
      </c>
    </row>
    <row r="335" spans="1:65" s="13" customFormat="1" ht="11.25">
      <c r="B335" s="217"/>
      <c r="C335" s="218"/>
      <c r="D335" s="219" t="s">
        <v>140</v>
      </c>
      <c r="E335" s="220" t="s">
        <v>1</v>
      </c>
      <c r="F335" s="221" t="s">
        <v>484</v>
      </c>
      <c r="G335" s="218"/>
      <c r="H335" s="220" t="s">
        <v>1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140</v>
      </c>
      <c r="AU335" s="227" t="s">
        <v>138</v>
      </c>
      <c r="AV335" s="13" t="s">
        <v>87</v>
      </c>
      <c r="AW335" s="13" t="s">
        <v>35</v>
      </c>
      <c r="AX335" s="13" t="s">
        <v>79</v>
      </c>
      <c r="AY335" s="227" t="s">
        <v>129</v>
      </c>
    </row>
    <row r="336" spans="1:65" s="14" customFormat="1" ht="11.25">
      <c r="B336" s="228"/>
      <c r="C336" s="229"/>
      <c r="D336" s="219" t="s">
        <v>140</v>
      </c>
      <c r="E336" s="230" t="s">
        <v>1</v>
      </c>
      <c r="F336" s="231" t="s">
        <v>518</v>
      </c>
      <c r="G336" s="229"/>
      <c r="H336" s="232">
        <v>3.2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140</v>
      </c>
      <c r="AU336" s="238" t="s">
        <v>138</v>
      </c>
      <c r="AV336" s="14" t="s">
        <v>138</v>
      </c>
      <c r="AW336" s="14" t="s">
        <v>35</v>
      </c>
      <c r="AX336" s="14" t="s">
        <v>79</v>
      </c>
      <c r="AY336" s="238" t="s">
        <v>129</v>
      </c>
    </row>
    <row r="337" spans="1:65" s="15" customFormat="1" ht="11.25">
      <c r="B337" s="239"/>
      <c r="C337" s="240"/>
      <c r="D337" s="219" t="s">
        <v>140</v>
      </c>
      <c r="E337" s="241" t="s">
        <v>1</v>
      </c>
      <c r="F337" s="242" t="s">
        <v>144</v>
      </c>
      <c r="G337" s="240"/>
      <c r="H337" s="243">
        <v>135.58000000000001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AT337" s="249" t="s">
        <v>140</v>
      </c>
      <c r="AU337" s="249" t="s">
        <v>138</v>
      </c>
      <c r="AV337" s="15" t="s">
        <v>137</v>
      </c>
      <c r="AW337" s="15" t="s">
        <v>35</v>
      </c>
      <c r="AX337" s="15" t="s">
        <v>87</v>
      </c>
      <c r="AY337" s="249" t="s">
        <v>129</v>
      </c>
    </row>
    <row r="338" spans="1:65" s="2" customFormat="1" ht="16.5" customHeight="1">
      <c r="A338" s="35"/>
      <c r="B338" s="36"/>
      <c r="C338" s="266" t="s">
        <v>519</v>
      </c>
      <c r="D338" s="266" t="s">
        <v>416</v>
      </c>
      <c r="E338" s="267" t="s">
        <v>520</v>
      </c>
      <c r="F338" s="268" t="s">
        <v>521</v>
      </c>
      <c r="G338" s="269" t="s">
        <v>135</v>
      </c>
      <c r="H338" s="270">
        <v>142.35900000000001</v>
      </c>
      <c r="I338" s="271"/>
      <c r="J338" s="272">
        <f>ROUND(I338*H338,2)</f>
        <v>0</v>
      </c>
      <c r="K338" s="268" t="s">
        <v>136</v>
      </c>
      <c r="L338" s="273"/>
      <c r="M338" s="274" t="s">
        <v>1</v>
      </c>
      <c r="N338" s="275" t="s">
        <v>45</v>
      </c>
      <c r="O338" s="72"/>
      <c r="P338" s="213">
        <f>O338*H338</f>
        <v>0</v>
      </c>
      <c r="Q338" s="213">
        <v>1.2E-4</v>
      </c>
      <c r="R338" s="213">
        <f>Q338*H338</f>
        <v>1.708308E-2</v>
      </c>
      <c r="S338" s="213">
        <v>0</v>
      </c>
      <c r="T338" s="214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15" t="s">
        <v>182</v>
      </c>
      <c r="AT338" s="215" t="s">
        <v>416</v>
      </c>
      <c r="AU338" s="215" t="s">
        <v>138</v>
      </c>
      <c r="AY338" s="18" t="s">
        <v>129</v>
      </c>
      <c r="BE338" s="216">
        <f>IF(N338="základní",J338,0)</f>
        <v>0</v>
      </c>
      <c r="BF338" s="216">
        <f>IF(N338="snížená",J338,0)</f>
        <v>0</v>
      </c>
      <c r="BG338" s="216">
        <f>IF(N338="zákl. přenesená",J338,0)</f>
        <v>0</v>
      </c>
      <c r="BH338" s="216">
        <f>IF(N338="sníž. přenesená",J338,0)</f>
        <v>0</v>
      </c>
      <c r="BI338" s="216">
        <f>IF(N338="nulová",J338,0)</f>
        <v>0</v>
      </c>
      <c r="BJ338" s="18" t="s">
        <v>138</v>
      </c>
      <c r="BK338" s="216">
        <f>ROUND(I338*H338,2)</f>
        <v>0</v>
      </c>
      <c r="BL338" s="18" t="s">
        <v>137</v>
      </c>
      <c r="BM338" s="215" t="s">
        <v>522</v>
      </c>
    </row>
    <row r="339" spans="1:65" s="14" customFormat="1" ht="11.25">
      <c r="B339" s="228"/>
      <c r="C339" s="229"/>
      <c r="D339" s="219" t="s">
        <v>140</v>
      </c>
      <c r="E339" s="229"/>
      <c r="F339" s="231" t="s">
        <v>523</v>
      </c>
      <c r="G339" s="229"/>
      <c r="H339" s="232">
        <v>142.35900000000001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AT339" s="238" t="s">
        <v>140</v>
      </c>
      <c r="AU339" s="238" t="s">
        <v>138</v>
      </c>
      <c r="AV339" s="14" t="s">
        <v>138</v>
      </c>
      <c r="AW339" s="14" t="s">
        <v>4</v>
      </c>
      <c r="AX339" s="14" t="s">
        <v>87</v>
      </c>
      <c r="AY339" s="238" t="s">
        <v>129</v>
      </c>
    </row>
    <row r="340" spans="1:65" s="2" customFormat="1" ht="16.5" customHeight="1">
      <c r="A340" s="35"/>
      <c r="B340" s="36"/>
      <c r="C340" s="204" t="s">
        <v>524</v>
      </c>
      <c r="D340" s="204" t="s">
        <v>132</v>
      </c>
      <c r="E340" s="205" t="s">
        <v>408</v>
      </c>
      <c r="F340" s="206" t="s">
        <v>409</v>
      </c>
      <c r="G340" s="207" t="s">
        <v>135</v>
      </c>
      <c r="H340" s="208">
        <v>114.905</v>
      </c>
      <c r="I340" s="209"/>
      <c r="J340" s="210">
        <f>ROUND(I340*H340,2)</f>
        <v>0</v>
      </c>
      <c r="K340" s="206" t="s">
        <v>136</v>
      </c>
      <c r="L340" s="40"/>
      <c r="M340" s="211" t="s">
        <v>1</v>
      </c>
      <c r="N340" s="212" t="s">
        <v>45</v>
      </c>
      <c r="O340" s="72"/>
      <c r="P340" s="213">
        <f>O340*H340</f>
        <v>0</v>
      </c>
      <c r="Q340" s="213">
        <v>0</v>
      </c>
      <c r="R340" s="213">
        <f>Q340*H340</f>
        <v>0</v>
      </c>
      <c r="S340" s="213">
        <v>0</v>
      </c>
      <c r="T340" s="21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15" t="s">
        <v>137</v>
      </c>
      <c r="AT340" s="215" t="s">
        <v>132</v>
      </c>
      <c r="AU340" s="215" t="s">
        <v>138</v>
      </c>
      <c r="AY340" s="18" t="s">
        <v>129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8" t="s">
        <v>138</v>
      </c>
      <c r="BK340" s="216">
        <f>ROUND(I340*H340,2)</f>
        <v>0</v>
      </c>
      <c r="BL340" s="18" t="s">
        <v>137</v>
      </c>
      <c r="BM340" s="215" t="s">
        <v>525</v>
      </c>
    </row>
    <row r="341" spans="1:65" s="13" customFormat="1" ht="11.25">
      <c r="B341" s="217"/>
      <c r="C341" s="218"/>
      <c r="D341" s="219" t="s">
        <v>140</v>
      </c>
      <c r="E341" s="220" t="s">
        <v>1</v>
      </c>
      <c r="F341" s="221" t="s">
        <v>473</v>
      </c>
      <c r="G341" s="218"/>
      <c r="H341" s="220" t="s">
        <v>1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140</v>
      </c>
      <c r="AU341" s="227" t="s">
        <v>138</v>
      </c>
      <c r="AV341" s="13" t="s">
        <v>87</v>
      </c>
      <c r="AW341" s="13" t="s">
        <v>35</v>
      </c>
      <c r="AX341" s="13" t="s">
        <v>79</v>
      </c>
      <c r="AY341" s="227" t="s">
        <v>129</v>
      </c>
    </row>
    <row r="342" spans="1:65" s="14" customFormat="1" ht="11.25">
      <c r="B342" s="228"/>
      <c r="C342" s="229"/>
      <c r="D342" s="219" t="s">
        <v>140</v>
      </c>
      <c r="E342" s="230" t="s">
        <v>1</v>
      </c>
      <c r="F342" s="231" t="s">
        <v>512</v>
      </c>
      <c r="G342" s="229"/>
      <c r="H342" s="232">
        <v>9.9600000000000009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140</v>
      </c>
      <c r="AU342" s="238" t="s">
        <v>138</v>
      </c>
      <c r="AV342" s="14" t="s">
        <v>138</v>
      </c>
      <c r="AW342" s="14" t="s">
        <v>35</v>
      </c>
      <c r="AX342" s="14" t="s">
        <v>79</v>
      </c>
      <c r="AY342" s="238" t="s">
        <v>129</v>
      </c>
    </row>
    <row r="343" spans="1:65" s="13" customFormat="1" ht="11.25">
      <c r="B343" s="217"/>
      <c r="C343" s="218"/>
      <c r="D343" s="219" t="s">
        <v>140</v>
      </c>
      <c r="E343" s="220" t="s">
        <v>1</v>
      </c>
      <c r="F343" s="221" t="s">
        <v>467</v>
      </c>
      <c r="G343" s="218"/>
      <c r="H343" s="220" t="s">
        <v>1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140</v>
      </c>
      <c r="AU343" s="227" t="s">
        <v>138</v>
      </c>
      <c r="AV343" s="13" t="s">
        <v>87</v>
      </c>
      <c r="AW343" s="13" t="s">
        <v>35</v>
      </c>
      <c r="AX343" s="13" t="s">
        <v>79</v>
      </c>
      <c r="AY343" s="227" t="s">
        <v>129</v>
      </c>
    </row>
    <row r="344" spans="1:65" s="14" customFormat="1" ht="11.25">
      <c r="B344" s="228"/>
      <c r="C344" s="229"/>
      <c r="D344" s="219" t="s">
        <v>140</v>
      </c>
      <c r="E344" s="230" t="s">
        <v>1</v>
      </c>
      <c r="F344" s="231" t="s">
        <v>526</v>
      </c>
      <c r="G344" s="229"/>
      <c r="H344" s="232">
        <v>39.225000000000001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140</v>
      </c>
      <c r="AU344" s="238" t="s">
        <v>138</v>
      </c>
      <c r="AV344" s="14" t="s">
        <v>138</v>
      </c>
      <c r="AW344" s="14" t="s">
        <v>35</v>
      </c>
      <c r="AX344" s="14" t="s">
        <v>79</v>
      </c>
      <c r="AY344" s="238" t="s">
        <v>129</v>
      </c>
    </row>
    <row r="345" spans="1:65" s="13" customFormat="1" ht="11.25">
      <c r="B345" s="217"/>
      <c r="C345" s="218"/>
      <c r="D345" s="219" t="s">
        <v>140</v>
      </c>
      <c r="E345" s="220" t="s">
        <v>1</v>
      </c>
      <c r="F345" s="221" t="s">
        <v>478</v>
      </c>
      <c r="G345" s="218"/>
      <c r="H345" s="220" t="s">
        <v>1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140</v>
      </c>
      <c r="AU345" s="227" t="s">
        <v>138</v>
      </c>
      <c r="AV345" s="13" t="s">
        <v>87</v>
      </c>
      <c r="AW345" s="13" t="s">
        <v>35</v>
      </c>
      <c r="AX345" s="13" t="s">
        <v>79</v>
      </c>
      <c r="AY345" s="227" t="s">
        <v>129</v>
      </c>
    </row>
    <row r="346" spans="1:65" s="14" customFormat="1" ht="11.25">
      <c r="B346" s="228"/>
      <c r="C346" s="229"/>
      <c r="D346" s="219" t="s">
        <v>140</v>
      </c>
      <c r="E346" s="230" t="s">
        <v>1</v>
      </c>
      <c r="F346" s="231" t="s">
        <v>527</v>
      </c>
      <c r="G346" s="229"/>
      <c r="H346" s="232">
        <v>10.52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AT346" s="238" t="s">
        <v>140</v>
      </c>
      <c r="AU346" s="238" t="s">
        <v>138</v>
      </c>
      <c r="AV346" s="14" t="s">
        <v>138</v>
      </c>
      <c r="AW346" s="14" t="s">
        <v>35</v>
      </c>
      <c r="AX346" s="14" t="s">
        <v>79</v>
      </c>
      <c r="AY346" s="238" t="s">
        <v>129</v>
      </c>
    </row>
    <row r="347" spans="1:65" s="16" customFormat="1" ht="11.25">
      <c r="B347" s="250"/>
      <c r="C347" s="251"/>
      <c r="D347" s="219" t="s">
        <v>140</v>
      </c>
      <c r="E347" s="252" t="s">
        <v>1</v>
      </c>
      <c r="F347" s="253" t="s">
        <v>280</v>
      </c>
      <c r="G347" s="251"/>
      <c r="H347" s="254">
        <v>59.704999999999998</v>
      </c>
      <c r="I347" s="255"/>
      <c r="J347" s="251"/>
      <c r="K347" s="251"/>
      <c r="L347" s="256"/>
      <c r="M347" s="257"/>
      <c r="N347" s="258"/>
      <c r="O347" s="258"/>
      <c r="P347" s="258"/>
      <c r="Q347" s="258"/>
      <c r="R347" s="258"/>
      <c r="S347" s="258"/>
      <c r="T347" s="259"/>
      <c r="AT347" s="260" t="s">
        <v>140</v>
      </c>
      <c r="AU347" s="260" t="s">
        <v>138</v>
      </c>
      <c r="AV347" s="16" t="s">
        <v>154</v>
      </c>
      <c r="AW347" s="16" t="s">
        <v>35</v>
      </c>
      <c r="AX347" s="16" t="s">
        <v>79</v>
      </c>
      <c r="AY347" s="260" t="s">
        <v>129</v>
      </c>
    </row>
    <row r="348" spans="1:65" s="13" customFormat="1" ht="11.25">
      <c r="B348" s="217"/>
      <c r="C348" s="218"/>
      <c r="D348" s="219" t="s">
        <v>140</v>
      </c>
      <c r="E348" s="220" t="s">
        <v>1</v>
      </c>
      <c r="F348" s="221" t="s">
        <v>481</v>
      </c>
      <c r="G348" s="218"/>
      <c r="H348" s="220" t="s">
        <v>1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140</v>
      </c>
      <c r="AU348" s="227" t="s">
        <v>138</v>
      </c>
      <c r="AV348" s="13" t="s">
        <v>87</v>
      </c>
      <c r="AW348" s="13" t="s">
        <v>35</v>
      </c>
      <c r="AX348" s="13" t="s">
        <v>79</v>
      </c>
      <c r="AY348" s="227" t="s">
        <v>129</v>
      </c>
    </row>
    <row r="349" spans="1:65" s="14" customFormat="1" ht="11.25">
      <c r="B349" s="228"/>
      <c r="C349" s="229"/>
      <c r="D349" s="219" t="s">
        <v>140</v>
      </c>
      <c r="E349" s="230" t="s">
        <v>1</v>
      </c>
      <c r="F349" s="231" t="s">
        <v>528</v>
      </c>
      <c r="G349" s="229"/>
      <c r="H349" s="232">
        <v>27.6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140</v>
      </c>
      <c r="AU349" s="238" t="s">
        <v>138</v>
      </c>
      <c r="AV349" s="14" t="s">
        <v>138</v>
      </c>
      <c r="AW349" s="14" t="s">
        <v>35</v>
      </c>
      <c r="AX349" s="14" t="s">
        <v>79</v>
      </c>
      <c r="AY349" s="238" t="s">
        <v>129</v>
      </c>
    </row>
    <row r="350" spans="1:65" s="14" customFormat="1" ht="11.25">
      <c r="B350" s="228"/>
      <c r="C350" s="229"/>
      <c r="D350" s="219" t="s">
        <v>140</v>
      </c>
      <c r="E350" s="230" t="s">
        <v>1</v>
      </c>
      <c r="F350" s="231" t="s">
        <v>529</v>
      </c>
      <c r="G350" s="229"/>
      <c r="H350" s="232">
        <v>27.6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140</v>
      </c>
      <c r="AU350" s="238" t="s">
        <v>138</v>
      </c>
      <c r="AV350" s="14" t="s">
        <v>138</v>
      </c>
      <c r="AW350" s="14" t="s">
        <v>35</v>
      </c>
      <c r="AX350" s="14" t="s">
        <v>79</v>
      </c>
      <c r="AY350" s="238" t="s">
        <v>129</v>
      </c>
    </row>
    <row r="351" spans="1:65" s="16" customFormat="1" ht="11.25">
      <c r="B351" s="250"/>
      <c r="C351" s="251"/>
      <c r="D351" s="219" t="s">
        <v>140</v>
      </c>
      <c r="E351" s="252" t="s">
        <v>1</v>
      </c>
      <c r="F351" s="253" t="s">
        <v>280</v>
      </c>
      <c r="G351" s="251"/>
      <c r="H351" s="254">
        <v>55.2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AT351" s="260" t="s">
        <v>140</v>
      </c>
      <c r="AU351" s="260" t="s">
        <v>138</v>
      </c>
      <c r="AV351" s="16" t="s">
        <v>154</v>
      </c>
      <c r="AW351" s="16" t="s">
        <v>35</v>
      </c>
      <c r="AX351" s="16" t="s">
        <v>79</v>
      </c>
      <c r="AY351" s="260" t="s">
        <v>129</v>
      </c>
    </row>
    <row r="352" spans="1:65" s="15" customFormat="1" ht="11.25">
      <c r="B352" s="239"/>
      <c r="C352" s="240"/>
      <c r="D352" s="219" t="s">
        <v>140</v>
      </c>
      <c r="E352" s="241" t="s">
        <v>1</v>
      </c>
      <c r="F352" s="242" t="s">
        <v>144</v>
      </c>
      <c r="G352" s="240"/>
      <c r="H352" s="243">
        <v>114.905</v>
      </c>
      <c r="I352" s="244"/>
      <c r="J352" s="240"/>
      <c r="K352" s="240"/>
      <c r="L352" s="245"/>
      <c r="M352" s="246"/>
      <c r="N352" s="247"/>
      <c r="O352" s="247"/>
      <c r="P352" s="247"/>
      <c r="Q352" s="247"/>
      <c r="R352" s="247"/>
      <c r="S352" s="247"/>
      <c r="T352" s="248"/>
      <c r="AT352" s="249" t="s">
        <v>140</v>
      </c>
      <c r="AU352" s="249" t="s">
        <v>138</v>
      </c>
      <c r="AV352" s="15" t="s">
        <v>137</v>
      </c>
      <c r="AW352" s="15" t="s">
        <v>35</v>
      </c>
      <c r="AX352" s="15" t="s">
        <v>87</v>
      </c>
      <c r="AY352" s="249" t="s">
        <v>129</v>
      </c>
    </row>
    <row r="353" spans="1:65" s="2" customFormat="1" ht="16.5" customHeight="1">
      <c r="A353" s="35"/>
      <c r="B353" s="36"/>
      <c r="C353" s="266" t="s">
        <v>530</v>
      </c>
      <c r="D353" s="266" t="s">
        <v>416</v>
      </c>
      <c r="E353" s="267" t="s">
        <v>417</v>
      </c>
      <c r="F353" s="268" t="s">
        <v>418</v>
      </c>
      <c r="G353" s="269" t="s">
        <v>135</v>
      </c>
      <c r="H353" s="270">
        <v>120.65</v>
      </c>
      <c r="I353" s="271"/>
      <c r="J353" s="272">
        <f>ROUND(I353*H353,2)</f>
        <v>0</v>
      </c>
      <c r="K353" s="268" t="s">
        <v>136</v>
      </c>
      <c r="L353" s="273"/>
      <c r="M353" s="274" t="s">
        <v>1</v>
      </c>
      <c r="N353" s="275" t="s">
        <v>45</v>
      </c>
      <c r="O353" s="72"/>
      <c r="P353" s="213">
        <f>O353*H353</f>
        <v>0</v>
      </c>
      <c r="Q353" s="213">
        <v>4.0000000000000003E-5</v>
      </c>
      <c r="R353" s="213">
        <f>Q353*H353</f>
        <v>4.8260000000000004E-3</v>
      </c>
      <c r="S353" s="213">
        <v>0</v>
      </c>
      <c r="T353" s="21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5" t="s">
        <v>182</v>
      </c>
      <c r="AT353" s="215" t="s">
        <v>416</v>
      </c>
      <c r="AU353" s="215" t="s">
        <v>138</v>
      </c>
      <c r="AY353" s="18" t="s">
        <v>129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8" t="s">
        <v>138</v>
      </c>
      <c r="BK353" s="216">
        <f>ROUND(I353*H353,2)</f>
        <v>0</v>
      </c>
      <c r="BL353" s="18" t="s">
        <v>137</v>
      </c>
      <c r="BM353" s="215" t="s">
        <v>531</v>
      </c>
    </row>
    <row r="354" spans="1:65" s="14" customFormat="1" ht="11.25">
      <c r="B354" s="228"/>
      <c r="C354" s="229"/>
      <c r="D354" s="219" t="s">
        <v>140</v>
      </c>
      <c r="E354" s="229"/>
      <c r="F354" s="231" t="s">
        <v>532</v>
      </c>
      <c r="G354" s="229"/>
      <c r="H354" s="232">
        <v>120.65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140</v>
      </c>
      <c r="AU354" s="238" t="s">
        <v>138</v>
      </c>
      <c r="AV354" s="14" t="s">
        <v>138</v>
      </c>
      <c r="AW354" s="14" t="s">
        <v>4</v>
      </c>
      <c r="AX354" s="14" t="s">
        <v>87</v>
      </c>
      <c r="AY354" s="238" t="s">
        <v>129</v>
      </c>
    </row>
    <row r="355" spans="1:65" s="2" customFormat="1" ht="21.75" customHeight="1">
      <c r="A355" s="35"/>
      <c r="B355" s="36"/>
      <c r="C355" s="204" t="s">
        <v>533</v>
      </c>
      <c r="D355" s="204" t="s">
        <v>132</v>
      </c>
      <c r="E355" s="205" t="s">
        <v>534</v>
      </c>
      <c r="F355" s="206" t="s">
        <v>535</v>
      </c>
      <c r="G355" s="207" t="s">
        <v>185</v>
      </c>
      <c r="H355" s="208">
        <v>9.5510000000000002</v>
      </c>
      <c r="I355" s="209"/>
      <c r="J355" s="210">
        <f>ROUND(I355*H355,2)</f>
        <v>0</v>
      </c>
      <c r="K355" s="206" t="s">
        <v>136</v>
      </c>
      <c r="L355" s="40"/>
      <c r="M355" s="211" t="s">
        <v>1</v>
      </c>
      <c r="N355" s="212" t="s">
        <v>45</v>
      </c>
      <c r="O355" s="72"/>
      <c r="P355" s="213">
        <f>O355*H355</f>
        <v>0</v>
      </c>
      <c r="Q355" s="213">
        <v>8.6E-3</v>
      </c>
      <c r="R355" s="213">
        <f>Q355*H355</f>
        <v>8.2138600000000006E-2</v>
      </c>
      <c r="S355" s="213">
        <v>0</v>
      </c>
      <c r="T355" s="21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15" t="s">
        <v>137</v>
      </c>
      <c r="AT355" s="215" t="s">
        <v>132</v>
      </c>
      <c r="AU355" s="215" t="s">
        <v>138</v>
      </c>
      <c r="AY355" s="18" t="s">
        <v>129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8" t="s">
        <v>138</v>
      </c>
      <c r="BK355" s="216">
        <f>ROUND(I355*H355,2)</f>
        <v>0</v>
      </c>
      <c r="BL355" s="18" t="s">
        <v>137</v>
      </c>
      <c r="BM355" s="215" t="s">
        <v>536</v>
      </c>
    </row>
    <row r="356" spans="1:65" s="13" customFormat="1" ht="11.25">
      <c r="B356" s="217"/>
      <c r="C356" s="218"/>
      <c r="D356" s="219" t="s">
        <v>140</v>
      </c>
      <c r="E356" s="220" t="s">
        <v>1</v>
      </c>
      <c r="F356" s="221" t="s">
        <v>537</v>
      </c>
      <c r="G356" s="218"/>
      <c r="H356" s="220" t="s">
        <v>1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140</v>
      </c>
      <c r="AU356" s="227" t="s">
        <v>138</v>
      </c>
      <c r="AV356" s="13" t="s">
        <v>87</v>
      </c>
      <c r="AW356" s="13" t="s">
        <v>35</v>
      </c>
      <c r="AX356" s="13" t="s">
        <v>79</v>
      </c>
      <c r="AY356" s="227" t="s">
        <v>129</v>
      </c>
    </row>
    <row r="357" spans="1:65" s="14" customFormat="1" ht="11.25">
      <c r="B357" s="228"/>
      <c r="C357" s="229"/>
      <c r="D357" s="219" t="s">
        <v>140</v>
      </c>
      <c r="E357" s="230" t="s">
        <v>1</v>
      </c>
      <c r="F357" s="231" t="s">
        <v>538</v>
      </c>
      <c r="G357" s="229"/>
      <c r="H357" s="232">
        <v>2.3119999999999998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140</v>
      </c>
      <c r="AU357" s="238" t="s">
        <v>138</v>
      </c>
      <c r="AV357" s="14" t="s">
        <v>138</v>
      </c>
      <c r="AW357" s="14" t="s">
        <v>35</v>
      </c>
      <c r="AX357" s="14" t="s">
        <v>79</v>
      </c>
      <c r="AY357" s="238" t="s">
        <v>129</v>
      </c>
    </row>
    <row r="358" spans="1:65" s="13" customFormat="1" ht="11.25">
      <c r="B358" s="217"/>
      <c r="C358" s="218"/>
      <c r="D358" s="219" t="s">
        <v>140</v>
      </c>
      <c r="E358" s="220" t="s">
        <v>1</v>
      </c>
      <c r="F358" s="221" t="s">
        <v>539</v>
      </c>
      <c r="G358" s="218"/>
      <c r="H358" s="220" t="s">
        <v>1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140</v>
      </c>
      <c r="AU358" s="227" t="s">
        <v>138</v>
      </c>
      <c r="AV358" s="13" t="s">
        <v>87</v>
      </c>
      <c r="AW358" s="13" t="s">
        <v>35</v>
      </c>
      <c r="AX358" s="13" t="s">
        <v>79</v>
      </c>
      <c r="AY358" s="227" t="s">
        <v>129</v>
      </c>
    </row>
    <row r="359" spans="1:65" s="14" customFormat="1" ht="11.25">
      <c r="B359" s="228"/>
      <c r="C359" s="229"/>
      <c r="D359" s="219" t="s">
        <v>140</v>
      </c>
      <c r="E359" s="230" t="s">
        <v>1</v>
      </c>
      <c r="F359" s="231" t="s">
        <v>540</v>
      </c>
      <c r="G359" s="229"/>
      <c r="H359" s="232">
        <v>7.2389999999999999</v>
      </c>
      <c r="I359" s="233"/>
      <c r="J359" s="229"/>
      <c r="K359" s="229"/>
      <c r="L359" s="234"/>
      <c r="M359" s="235"/>
      <c r="N359" s="236"/>
      <c r="O359" s="236"/>
      <c r="P359" s="236"/>
      <c r="Q359" s="236"/>
      <c r="R359" s="236"/>
      <c r="S359" s="236"/>
      <c r="T359" s="237"/>
      <c r="AT359" s="238" t="s">
        <v>140</v>
      </c>
      <c r="AU359" s="238" t="s">
        <v>138</v>
      </c>
      <c r="AV359" s="14" t="s">
        <v>138</v>
      </c>
      <c r="AW359" s="14" t="s">
        <v>35</v>
      </c>
      <c r="AX359" s="14" t="s">
        <v>79</v>
      </c>
      <c r="AY359" s="238" t="s">
        <v>129</v>
      </c>
    </row>
    <row r="360" spans="1:65" s="15" customFormat="1" ht="11.25">
      <c r="B360" s="239"/>
      <c r="C360" s="240"/>
      <c r="D360" s="219" t="s">
        <v>140</v>
      </c>
      <c r="E360" s="241" t="s">
        <v>1</v>
      </c>
      <c r="F360" s="242" t="s">
        <v>144</v>
      </c>
      <c r="G360" s="240"/>
      <c r="H360" s="243">
        <v>9.5510000000000002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AT360" s="249" t="s">
        <v>140</v>
      </c>
      <c r="AU360" s="249" t="s">
        <v>138</v>
      </c>
      <c r="AV360" s="15" t="s">
        <v>137</v>
      </c>
      <c r="AW360" s="15" t="s">
        <v>35</v>
      </c>
      <c r="AX360" s="15" t="s">
        <v>87</v>
      </c>
      <c r="AY360" s="249" t="s">
        <v>129</v>
      </c>
    </row>
    <row r="361" spans="1:65" s="2" customFormat="1" ht="16.5" customHeight="1">
      <c r="A361" s="35"/>
      <c r="B361" s="36"/>
      <c r="C361" s="266" t="s">
        <v>541</v>
      </c>
      <c r="D361" s="266" t="s">
        <v>416</v>
      </c>
      <c r="E361" s="267" t="s">
        <v>542</v>
      </c>
      <c r="F361" s="268" t="s">
        <v>543</v>
      </c>
      <c r="G361" s="269" t="s">
        <v>185</v>
      </c>
      <c r="H361" s="270">
        <v>10.029</v>
      </c>
      <c r="I361" s="271"/>
      <c r="J361" s="272">
        <f>ROUND(I361*H361,2)</f>
        <v>0</v>
      </c>
      <c r="K361" s="268" t="s">
        <v>136</v>
      </c>
      <c r="L361" s="273"/>
      <c r="M361" s="274" t="s">
        <v>1</v>
      </c>
      <c r="N361" s="275" t="s">
        <v>45</v>
      </c>
      <c r="O361" s="72"/>
      <c r="P361" s="213">
        <f>O361*H361</f>
        <v>0</v>
      </c>
      <c r="Q361" s="213">
        <v>4.1999999999999997E-3</v>
      </c>
      <c r="R361" s="213">
        <f>Q361*H361</f>
        <v>4.2121799999999994E-2</v>
      </c>
      <c r="S361" s="213">
        <v>0</v>
      </c>
      <c r="T361" s="21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15" t="s">
        <v>182</v>
      </c>
      <c r="AT361" s="215" t="s">
        <v>416</v>
      </c>
      <c r="AU361" s="215" t="s">
        <v>138</v>
      </c>
      <c r="AY361" s="18" t="s">
        <v>129</v>
      </c>
      <c r="BE361" s="216">
        <f>IF(N361="základní",J361,0)</f>
        <v>0</v>
      </c>
      <c r="BF361" s="216">
        <f>IF(N361="snížená",J361,0)</f>
        <v>0</v>
      </c>
      <c r="BG361" s="216">
        <f>IF(N361="zákl. přenesená",J361,0)</f>
        <v>0</v>
      </c>
      <c r="BH361" s="216">
        <f>IF(N361="sníž. přenesená",J361,0)</f>
        <v>0</v>
      </c>
      <c r="BI361" s="216">
        <f>IF(N361="nulová",J361,0)</f>
        <v>0</v>
      </c>
      <c r="BJ361" s="18" t="s">
        <v>138</v>
      </c>
      <c r="BK361" s="216">
        <f>ROUND(I361*H361,2)</f>
        <v>0</v>
      </c>
      <c r="BL361" s="18" t="s">
        <v>137</v>
      </c>
      <c r="BM361" s="215" t="s">
        <v>544</v>
      </c>
    </row>
    <row r="362" spans="1:65" s="14" customFormat="1" ht="11.25">
      <c r="B362" s="228"/>
      <c r="C362" s="229"/>
      <c r="D362" s="219" t="s">
        <v>140</v>
      </c>
      <c r="E362" s="229"/>
      <c r="F362" s="231" t="s">
        <v>545</v>
      </c>
      <c r="G362" s="229"/>
      <c r="H362" s="232">
        <v>10.029</v>
      </c>
      <c r="I362" s="233"/>
      <c r="J362" s="229"/>
      <c r="K362" s="229"/>
      <c r="L362" s="234"/>
      <c r="M362" s="235"/>
      <c r="N362" s="236"/>
      <c r="O362" s="236"/>
      <c r="P362" s="236"/>
      <c r="Q362" s="236"/>
      <c r="R362" s="236"/>
      <c r="S362" s="236"/>
      <c r="T362" s="237"/>
      <c r="AT362" s="238" t="s">
        <v>140</v>
      </c>
      <c r="AU362" s="238" t="s">
        <v>138</v>
      </c>
      <c r="AV362" s="14" t="s">
        <v>138</v>
      </c>
      <c r="AW362" s="14" t="s">
        <v>4</v>
      </c>
      <c r="AX362" s="14" t="s">
        <v>87</v>
      </c>
      <c r="AY362" s="238" t="s">
        <v>129</v>
      </c>
    </row>
    <row r="363" spans="1:65" s="2" customFormat="1" ht="21.75" customHeight="1">
      <c r="A363" s="35"/>
      <c r="B363" s="36"/>
      <c r="C363" s="204" t="s">
        <v>546</v>
      </c>
      <c r="D363" s="204" t="s">
        <v>132</v>
      </c>
      <c r="E363" s="205" t="s">
        <v>547</v>
      </c>
      <c r="F363" s="206" t="s">
        <v>548</v>
      </c>
      <c r="G363" s="207" t="s">
        <v>185</v>
      </c>
      <c r="H363" s="208">
        <v>82.331000000000003</v>
      </c>
      <c r="I363" s="209"/>
      <c r="J363" s="210">
        <f>ROUND(I363*H363,2)</f>
        <v>0</v>
      </c>
      <c r="K363" s="206" t="s">
        <v>136</v>
      </c>
      <c r="L363" s="40"/>
      <c r="M363" s="211" t="s">
        <v>1</v>
      </c>
      <c r="N363" s="212" t="s">
        <v>45</v>
      </c>
      <c r="O363" s="72"/>
      <c r="P363" s="213">
        <f>O363*H363</f>
        <v>0</v>
      </c>
      <c r="Q363" s="213">
        <v>9.3500000000000007E-3</v>
      </c>
      <c r="R363" s="213">
        <f>Q363*H363</f>
        <v>0.76979485000000003</v>
      </c>
      <c r="S363" s="213">
        <v>0</v>
      </c>
      <c r="T363" s="21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5" t="s">
        <v>137</v>
      </c>
      <c r="AT363" s="215" t="s">
        <v>132</v>
      </c>
      <c r="AU363" s="215" t="s">
        <v>138</v>
      </c>
      <c r="AY363" s="18" t="s">
        <v>129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8" t="s">
        <v>138</v>
      </c>
      <c r="BK363" s="216">
        <f>ROUND(I363*H363,2)</f>
        <v>0</v>
      </c>
      <c r="BL363" s="18" t="s">
        <v>137</v>
      </c>
      <c r="BM363" s="215" t="s">
        <v>549</v>
      </c>
    </row>
    <row r="364" spans="1:65" s="13" customFormat="1" ht="11.25">
      <c r="B364" s="217"/>
      <c r="C364" s="218"/>
      <c r="D364" s="219" t="s">
        <v>140</v>
      </c>
      <c r="E364" s="220" t="s">
        <v>1</v>
      </c>
      <c r="F364" s="221" t="s">
        <v>478</v>
      </c>
      <c r="G364" s="218"/>
      <c r="H364" s="220" t="s">
        <v>1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140</v>
      </c>
      <c r="AU364" s="227" t="s">
        <v>138</v>
      </c>
      <c r="AV364" s="13" t="s">
        <v>87</v>
      </c>
      <c r="AW364" s="13" t="s">
        <v>35</v>
      </c>
      <c r="AX364" s="13" t="s">
        <v>79</v>
      </c>
      <c r="AY364" s="227" t="s">
        <v>129</v>
      </c>
    </row>
    <row r="365" spans="1:65" s="14" customFormat="1" ht="11.25">
      <c r="B365" s="228"/>
      <c r="C365" s="229"/>
      <c r="D365" s="219" t="s">
        <v>140</v>
      </c>
      <c r="E365" s="230" t="s">
        <v>1</v>
      </c>
      <c r="F365" s="231" t="s">
        <v>479</v>
      </c>
      <c r="G365" s="229"/>
      <c r="H365" s="232">
        <v>86.88</v>
      </c>
      <c r="I365" s="233"/>
      <c r="J365" s="229"/>
      <c r="K365" s="229"/>
      <c r="L365" s="234"/>
      <c r="M365" s="235"/>
      <c r="N365" s="236"/>
      <c r="O365" s="236"/>
      <c r="P365" s="236"/>
      <c r="Q365" s="236"/>
      <c r="R365" s="236"/>
      <c r="S365" s="236"/>
      <c r="T365" s="237"/>
      <c r="AT365" s="238" t="s">
        <v>140</v>
      </c>
      <c r="AU365" s="238" t="s">
        <v>138</v>
      </c>
      <c r="AV365" s="14" t="s">
        <v>138</v>
      </c>
      <c r="AW365" s="14" t="s">
        <v>35</v>
      </c>
      <c r="AX365" s="14" t="s">
        <v>79</v>
      </c>
      <c r="AY365" s="238" t="s">
        <v>129</v>
      </c>
    </row>
    <row r="366" spans="1:65" s="14" customFormat="1" ht="11.25">
      <c r="B366" s="228"/>
      <c r="C366" s="229"/>
      <c r="D366" s="219" t="s">
        <v>140</v>
      </c>
      <c r="E366" s="230" t="s">
        <v>1</v>
      </c>
      <c r="F366" s="231" t="s">
        <v>480</v>
      </c>
      <c r="G366" s="229"/>
      <c r="H366" s="232">
        <v>-4.5490000000000004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140</v>
      </c>
      <c r="AU366" s="238" t="s">
        <v>138</v>
      </c>
      <c r="AV366" s="14" t="s">
        <v>138</v>
      </c>
      <c r="AW366" s="14" t="s">
        <v>35</v>
      </c>
      <c r="AX366" s="14" t="s">
        <v>79</v>
      </c>
      <c r="AY366" s="238" t="s">
        <v>129</v>
      </c>
    </row>
    <row r="367" spans="1:65" s="15" customFormat="1" ht="11.25">
      <c r="B367" s="239"/>
      <c r="C367" s="240"/>
      <c r="D367" s="219" t="s">
        <v>140</v>
      </c>
      <c r="E367" s="241" t="s">
        <v>1</v>
      </c>
      <c r="F367" s="242" t="s">
        <v>144</v>
      </c>
      <c r="G367" s="240"/>
      <c r="H367" s="243">
        <v>82.331000000000003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AT367" s="249" t="s">
        <v>140</v>
      </c>
      <c r="AU367" s="249" t="s">
        <v>138</v>
      </c>
      <c r="AV367" s="15" t="s">
        <v>137</v>
      </c>
      <c r="AW367" s="15" t="s">
        <v>35</v>
      </c>
      <c r="AX367" s="15" t="s">
        <v>87</v>
      </c>
      <c r="AY367" s="249" t="s">
        <v>129</v>
      </c>
    </row>
    <row r="368" spans="1:65" s="2" customFormat="1" ht="16.5" customHeight="1">
      <c r="A368" s="35"/>
      <c r="B368" s="36"/>
      <c r="C368" s="266" t="s">
        <v>550</v>
      </c>
      <c r="D368" s="266" t="s">
        <v>416</v>
      </c>
      <c r="E368" s="267" t="s">
        <v>551</v>
      </c>
      <c r="F368" s="268" t="s">
        <v>552</v>
      </c>
      <c r="G368" s="269" t="s">
        <v>185</v>
      </c>
      <c r="H368" s="270">
        <v>86.447999999999993</v>
      </c>
      <c r="I368" s="271"/>
      <c r="J368" s="272">
        <f>ROUND(I368*H368,2)</f>
        <v>0</v>
      </c>
      <c r="K368" s="268" t="s">
        <v>136</v>
      </c>
      <c r="L368" s="273"/>
      <c r="M368" s="274" t="s">
        <v>1</v>
      </c>
      <c r="N368" s="275" t="s">
        <v>45</v>
      </c>
      <c r="O368" s="72"/>
      <c r="P368" s="213">
        <f>O368*H368</f>
        <v>0</v>
      </c>
      <c r="Q368" s="213">
        <v>1.2E-2</v>
      </c>
      <c r="R368" s="213">
        <f>Q368*H368</f>
        <v>1.0373759999999999</v>
      </c>
      <c r="S368" s="213">
        <v>0</v>
      </c>
      <c r="T368" s="214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15" t="s">
        <v>182</v>
      </c>
      <c r="AT368" s="215" t="s">
        <v>416</v>
      </c>
      <c r="AU368" s="215" t="s">
        <v>138</v>
      </c>
      <c r="AY368" s="18" t="s">
        <v>129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8" t="s">
        <v>138</v>
      </c>
      <c r="BK368" s="216">
        <f>ROUND(I368*H368,2)</f>
        <v>0</v>
      </c>
      <c r="BL368" s="18" t="s">
        <v>137</v>
      </c>
      <c r="BM368" s="215" t="s">
        <v>553</v>
      </c>
    </row>
    <row r="369" spans="1:65" s="13" customFormat="1" ht="11.25">
      <c r="B369" s="217"/>
      <c r="C369" s="218"/>
      <c r="D369" s="219" t="s">
        <v>140</v>
      </c>
      <c r="E369" s="220" t="s">
        <v>1</v>
      </c>
      <c r="F369" s="221" t="s">
        <v>478</v>
      </c>
      <c r="G369" s="218"/>
      <c r="H369" s="220" t="s">
        <v>1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140</v>
      </c>
      <c r="AU369" s="227" t="s">
        <v>138</v>
      </c>
      <c r="AV369" s="13" t="s">
        <v>87</v>
      </c>
      <c r="AW369" s="13" t="s">
        <v>35</v>
      </c>
      <c r="AX369" s="13" t="s">
        <v>79</v>
      </c>
      <c r="AY369" s="227" t="s">
        <v>129</v>
      </c>
    </row>
    <row r="370" spans="1:65" s="14" customFormat="1" ht="11.25">
      <c r="B370" s="228"/>
      <c r="C370" s="229"/>
      <c r="D370" s="219" t="s">
        <v>140</v>
      </c>
      <c r="E370" s="230" t="s">
        <v>1</v>
      </c>
      <c r="F370" s="231" t="s">
        <v>554</v>
      </c>
      <c r="G370" s="229"/>
      <c r="H370" s="232">
        <v>86.447999999999993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140</v>
      </c>
      <c r="AU370" s="238" t="s">
        <v>138</v>
      </c>
      <c r="AV370" s="14" t="s">
        <v>138</v>
      </c>
      <c r="AW370" s="14" t="s">
        <v>35</v>
      </c>
      <c r="AX370" s="14" t="s">
        <v>87</v>
      </c>
      <c r="AY370" s="238" t="s">
        <v>129</v>
      </c>
    </row>
    <row r="371" spans="1:65" s="2" customFormat="1" ht="21.75" customHeight="1">
      <c r="A371" s="35"/>
      <c r="B371" s="36"/>
      <c r="C371" s="204" t="s">
        <v>555</v>
      </c>
      <c r="D371" s="204" t="s">
        <v>132</v>
      </c>
      <c r="E371" s="205" t="s">
        <v>556</v>
      </c>
      <c r="F371" s="206" t="s">
        <v>557</v>
      </c>
      <c r="G371" s="207" t="s">
        <v>185</v>
      </c>
      <c r="H371" s="208">
        <v>182.685</v>
      </c>
      <c r="I371" s="209"/>
      <c r="J371" s="210">
        <f>ROUND(I371*H371,2)</f>
        <v>0</v>
      </c>
      <c r="K371" s="206" t="s">
        <v>136</v>
      </c>
      <c r="L371" s="40"/>
      <c r="M371" s="211" t="s">
        <v>1</v>
      </c>
      <c r="N371" s="212" t="s">
        <v>45</v>
      </c>
      <c r="O371" s="72"/>
      <c r="P371" s="213">
        <f>O371*H371</f>
        <v>0</v>
      </c>
      <c r="Q371" s="213">
        <v>9.5999999999999992E-3</v>
      </c>
      <c r="R371" s="213">
        <f>Q371*H371</f>
        <v>1.7537759999999998</v>
      </c>
      <c r="S371" s="213">
        <v>0</v>
      </c>
      <c r="T371" s="21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5" t="s">
        <v>137</v>
      </c>
      <c r="AT371" s="215" t="s">
        <v>132</v>
      </c>
      <c r="AU371" s="215" t="s">
        <v>138</v>
      </c>
      <c r="AY371" s="18" t="s">
        <v>129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8" t="s">
        <v>138</v>
      </c>
      <c r="BK371" s="216">
        <f>ROUND(I371*H371,2)</f>
        <v>0</v>
      </c>
      <c r="BL371" s="18" t="s">
        <v>137</v>
      </c>
      <c r="BM371" s="215" t="s">
        <v>558</v>
      </c>
    </row>
    <row r="372" spans="1:65" s="13" customFormat="1" ht="11.25">
      <c r="B372" s="217"/>
      <c r="C372" s="218"/>
      <c r="D372" s="219" t="s">
        <v>140</v>
      </c>
      <c r="E372" s="220" t="s">
        <v>1</v>
      </c>
      <c r="F372" s="221" t="s">
        <v>473</v>
      </c>
      <c r="G372" s="218"/>
      <c r="H372" s="220" t="s">
        <v>1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140</v>
      </c>
      <c r="AU372" s="227" t="s">
        <v>138</v>
      </c>
      <c r="AV372" s="13" t="s">
        <v>87</v>
      </c>
      <c r="AW372" s="13" t="s">
        <v>35</v>
      </c>
      <c r="AX372" s="13" t="s">
        <v>79</v>
      </c>
      <c r="AY372" s="227" t="s">
        <v>129</v>
      </c>
    </row>
    <row r="373" spans="1:65" s="14" customFormat="1" ht="11.25">
      <c r="B373" s="228"/>
      <c r="C373" s="229"/>
      <c r="D373" s="219" t="s">
        <v>140</v>
      </c>
      <c r="E373" s="230" t="s">
        <v>1</v>
      </c>
      <c r="F373" s="231" t="s">
        <v>559</v>
      </c>
      <c r="G373" s="229"/>
      <c r="H373" s="232">
        <v>26.132000000000001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140</v>
      </c>
      <c r="AU373" s="238" t="s">
        <v>138</v>
      </c>
      <c r="AV373" s="14" t="s">
        <v>138</v>
      </c>
      <c r="AW373" s="14" t="s">
        <v>35</v>
      </c>
      <c r="AX373" s="14" t="s">
        <v>79</v>
      </c>
      <c r="AY373" s="238" t="s">
        <v>129</v>
      </c>
    </row>
    <row r="374" spans="1:65" s="13" customFormat="1" ht="11.25">
      <c r="B374" s="217"/>
      <c r="C374" s="218"/>
      <c r="D374" s="219" t="s">
        <v>140</v>
      </c>
      <c r="E374" s="220" t="s">
        <v>1</v>
      </c>
      <c r="F374" s="221" t="s">
        <v>475</v>
      </c>
      <c r="G374" s="218"/>
      <c r="H374" s="220" t="s">
        <v>1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140</v>
      </c>
      <c r="AU374" s="227" t="s">
        <v>138</v>
      </c>
      <c r="AV374" s="13" t="s">
        <v>87</v>
      </c>
      <c r="AW374" s="13" t="s">
        <v>35</v>
      </c>
      <c r="AX374" s="13" t="s">
        <v>79</v>
      </c>
      <c r="AY374" s="227" t="s">
        <v>129</v>
      </c>
    </row>
    <row r="375" spans="1:65" s="14" customFormat="1" ht="11.25">
      <c r="B375" s="228"/>
      <c r="C375" s="229"/>
      <c r="D375" s="219" t="s">
        <v>140</v>
      </c>
      <c r="E375" s="230" t="s">
        <v>1</v>
      </c>
      <c r="F375" s="231" t="s">
        <v>560</v>
      </c>
      <c r="G375" s="229"/>
      <c r="H375" s="232">
        <v>41.552</v>
      </c>
      <c r="I375" s="233"/>
      <c r="J375" s="229"/>
      <c r="K375" s="229"/>
      <c r="L375" s="234"/>
      <c r="M375" s="235"/>
      <c r="N375" s="236"/>
      <c r="O375" s="236"/>
      <c r="P375" s="236"/>
      <c r="Q375" s="236"/>
      <c r="R375" s="236"/>
      <c r="S375" s="236"/>
      <c r="T375" s="237"/>
      <c r="AT375" s="238" t="s">
        <v>140</v>
      </c>
      <c r="AU375" s="238" t="s">
        <v>138</v>
      </c>
      <c r="AV375" s="14" t="s">
        <v>138</v>
      </c>
      <c r="AW375" s="14" t="s">
        <v>35</v>
      </c>
      <c r="AX375" s="14" t="s">
        <v>79</v>
      </c>
      <c r="AY375" s="238" t="s">
        <v>129</v>
      </c>
    </row>
    <row r="376" spans="1:65" s="13" customFormat="1" ht="11.25">
      <c r="B376" s="217"/>
      <c r="C376" s="218"/>
      <c r="D376" s="219" t="s">
        <v>140</v>
      </c>
      <c r="E376" s="220" t="s">
        <v>1</v>
      </c>
      <c r="F376" s="221" t="s">
        <v>561</v>
      </c>
      <c r="G376" s="218"/>
      <c r="H376" s="220" t="s">
        <v>1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140</v>
      </c>
      <c r="AU376" s="227" t="s">
        <v>138</v>
      </c>
      <c r="AV376" s="13" t="s">
        <v>87</v>
      </c>
      <c r="AW376" s="13" t="s">
        <v>35</v>
      </c>
      <c r="AX376" s="13" t="s">
        <v>79</v>
      </c>
      <c r="AY376" s="227" t="s">
        <v>129</v>
      </c>
    </row>
    <row r="377" spans="1:65" s="14" customFormat="1" ht="11.25">
      <c r="B377" s="228"/>
      <c r="C377" s="229"/>
      <c r="D377" s="219" t="s">
        <v>140</v>
      </c>
      <c r="E377" s="230" t="s">
        <v>1</v>
      </c>
      <c r="F377" s="231" t="s">
        <v>562</v>
      </c>
      <c r="G377" s="229"/>
      <c r="H377" s="232">
        <v>16.184000000000001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140</v>
      </c>
      <c r="AU377" s="238" t="s">
        <v>138</v>
      </c>
      <c r="AV377" s="14" t="s">
        <v>138</v>
      </c>
      <c r="AW377" s="14" t="s">
        <v>35</v>
      </c>
      <c r="AX377" s="14" t="s">
        <v>79</v>
      </c>
      <c r="AY377" s="238" t="s">
        <v>129</v>
      </c>
    </row>
    <row r="378" spans="1:65" s="16" customFormat="1" ht="11.25">
      <c r="B378" s="250"/>
      <c r="C378" s="251"/>
      <c r="D378" s="219" t="s">
        <v>140</v>
      </c>
      <c r="E378" s="252" t="s">
        <v>1</v>
      </c>
      <c r="F378" s="253" t="s">
        <v>280</v>
      </c>
      <c r="G378" s="251"/>
      <c r="H378" s="254">
        <v>83.867999999999995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AT378" s="260" t="s">
        <v>140</v>
      </c>
      <c r="AU378" s="260" t="s">
        <v>138</v>
      </c>
      <c r="AV378" s="16" t="s">
        <v>154</v>
      </c>
      <c r="AW378" s="16" t="s">
        <v>35</v>
      </c>
      <c r="AX378" s="16" t="s">
        <v>79</v>
      </c>
      <c r="AY378" s="260" t="s">
        <v>129</v>
      </c>
    </row>
    <row r="379" spans="1:65" s="13" customFormat="1" ht="11.25">
      <c r="B379" s="217"/>
      <c r="C379" s="218"/>
      <c r="D379" s="219" t="s">
        <v>140</v>
      </c>
      <c r="E379" s="220" t="s">
        <v>1</v>
      </c>
      <c r="F379" s="221" t="s">
        <v>563</v>
      </c>
      <c r="G379" s="218"/>
      <c r="H379" s="220" t="s">
        <v>1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140</v>
      </c>
      <c r="AU379" s="227" t="s">
        <v>138</v>
      </c>
      <c r="AV379" s="13" t="s">
        <v>87</v>
      </c>
      <c r="AW379" s="13" t="s">
        <v>35</v>
      </c>
      <c r="AX379" s="13" t="s">
        <v>79</v>
      </c>
      <c r="AY379" s="227" t="s">
        <v>129</v>
      </c>
    </row>
    <row r="380" spans="1:65" s="14" customFormat="1" ht="11.25">
      <c r="B380" s="228"/>
      <c r="C380" s="229"/>
      <c r="D380" s="219" t="s">
        <v>140</v>
      </c>
      <c r="E380" s="230" t="s">
        <v>1</v>
      </c>
      <c r="F380" s="231" t="s">
        <v>564</v>
      </c>
      <c r="G380" s="229"/>
      <c r="H380" s="232">
        <v>75.334999999999994</v>
      </c>
      <c r="I380" s="233"/>
      <c r="J380" s="229"/>
      <c r="K380" s="229"/>
      <c r="L380" s="234"/>
      <c r="M380" s="235"/>
      <c r="N380" s="236"/>
      <c r="O380" s="236"/>
      <c r="P380" s="236"/>
      <c r="Q380" s="236"/>
      <c r="R380" s="236"/>
      <c r="S380" s="236"/>
      <c r="T380" s="237"/>
      <c r="AT380" s="238" t="s">
        <v>140</v>
      </c>
      <c r="AU380" s="238" t="s">
        <v>138</v>
      </c>
      <c r="AV380" s="14" t="s">
        <v>138</v>
      </c>
      <c r="AW380" s="14" t="s">
        <v>35</v>
      </c>
      <c r="AX380" s="14" t="s">
        <v>79</v>
      </c>
      <c r="AY380" s="238" t="s">
        <v>129</v>
      </c>
    </row>
    <row r="381" spans="1:65" s="14" customFormat="1" ht="11.25">
      <c r="B381" s="228"/>
      <c r="C381" s="229"/>
      <c r="D381" s="219" t="s">
        <v>140</v>
      </c>
      <c r="E381" s="230" t="s">
        <v>1</v>
      </c>
      <c r="F381" s="231" t="s">
        <v>565</v>
      </c>
      <c r="G381" s="229"/>
      <c r="H381" s="232">
        <v>-18.779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140</v>
      </c>
      <c r="AU381" s="238" t="s">
        <v>138</v>
      </c>
      <c r="AV381" s="14" t="s">
        <v>138</v>
      </c>
      <c r="AW381" s="14" t="s">
        <v>35</v>
      </c>
      <c r="AX381" s="14" t="s">
        <v>79</v>
      </c>
      <c r="AY381" s="238" t="s">
        <v>129</v>
      </c>
    </row>
    <row r="382" spans="1:65" s="14" customFormat="1" ht="11.25">
      <c r="B382" s="228"/>
      <c r="C382" s="229"/>
      <c r="D382" s="219" t="s">
        <v>140</v>
      </c>
      <c r="E382" s="230" t="s">
        <v>1</v>
      </c>
      <c r="F382" s="231" t="s">
        <v>566</v>
      </c>
      <c r="G382" s="229"/>
      <c r="H382" s="232">
        <v>53.527999999999999</v>
      </c>
      <c r="I382" s="233"/>
      <c r="J382" s="229"/>
      <c r="K382" s="229"/>
      <c r="L382" s="234"/>
      <c r="M382" s="235"/>
      <c r="N382" s="236"/>
      <c r="O382" s="236"/>
      <c r="P382" s="236"/>
      <c r="Q382" s="236"/>
      <c r="R382" s="236"/>
      <c r="S382" s="236"/>
      <c r="T382" s="237"/>
      <c r="AT382" s="238" t="s">
        <v>140</v>
      </c>
      <c r="AU382" s="238" t="s">
        <v>138</v>
      </c>
      <c r="AV382" s="14" t="s">
        <v>138</v>
      </c>
      <c r="AW382" s="14" t="s">
        <v>35</v>
      </c>
      <c r="AX382" s="14" t="s">
        <v>79</v>
      </c>
      <c r="AY382" s="238" t="s">
        <v>129</v>
      </c>
    </row>
    <row r="383" spans="1:65" s="13" customFormat="1" ht="11.25">
      <c r="B383" s="217"/>
      <c r="C383" s="218"/>
      <c r="D383" s="219" t="s">
        <v>140</v>
      </c>
      <c r="E383" s="220" t="s">
        <v>1</v>
      </c>
      <c r="F383" s="221" t="s">
        <v>567</v>
      </c>
      <c r="G383" s="218"/>
      <c r="H383" s="220" t="s">
        <v>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140</v>
      </c>
      <c r="AU383" s="227" t="s">
        <v>138</v>
      </c>
      <c r="AV383" s="13" t="s">
        <v>87</v>
      </c>
      <c r="AW383" s="13" t="s">
        <v>35</v>
      </c>
      <c r="AX383" s="13" t="s">
        <v>79</v>
      </c>
      <c r="AY383" s="227" t="s">
        <v>129</v>
      </c>
    </row>
    <row r="384" spans="1:65" s="14" customFormat="1" ht="11.25">
      <c r="B384" s="228"/>
      <c r="C384" s="229"/>
      <c r="D384" s="219" t="s">
        <v>140</v>
      </c>
      <c r="E384" s="230" t="s">
        <v>1</v>
      </c>
      <c r="F384" s="231" t="s">
        <v>568</v>
      </c>
      <c r="G384" s="229"/>
      <c r="H384" s="232">
        <v>-14.898999999999999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140</v>
      </c>
      <c r="AU384" s="238" t="s">
        <v>138</v>
      </c>
      <c r="AV384" s="14" t="s">
        <v>138</v>
      </c>
      <c r="AW384" s="14" t="s">
        <v>35</v>
      </c>
      <c r="AX384" s="14" t="s">
        <v>79</v>
      </c>
      <c r="AY384" s="238" t="s">
        <v>129</v>
      </c>
    </row>
    <row r="385" spans="1:65" s="16" customFormat="1" ht="11.25">
      <c r="B385" s="250"/>
      <c r="C385" s="251"/>
      <c r="D385" s="219" t="s">
        <v>140</v>
      </c>
      <c r="E385" s="252" t="s">
        <v>1</v>
      </c>
      <c r="F385" s="253" t="s">
        <v>280</v>
      </c>
      <c r="G385" s="251"/>
      <c r="H385" s="254">
        <v>95.185000000000002</v>
      </c>
      <c r="I385" s="255"/>
      <c r="J385" s="251"/>
      <c r="K385" s="251"/>
      <c r="L385" s="256"/>
      <c r="M385" s="257"/>
      <c r="N385" s="258"/>
      <c r="O385" s="258"/>
      <c r="P385" s="258"/>
      <c r="Q385" s="258"/>
      <c r="R385" s="258"/>
      <c r="S385" s="258"/>
      <c r="T385" s="259"/>
      <c r="AT385" s="260" t="s">
        <v>140</v>
      </c>
      <c r="AU385" s="260" t="s">
        <v>138</v>
      </c>
      <c r="AV385" s="16" t="s">
        <v>154</v>
      </c>
      <c r="AW385" s="16" t="s">
        <v>35</v>
      </c>
      <c r="AX385" s="16" t="s">
        <v>79</v>
      </c>
      <c r="AY385" s="260" t="s">
        <v>129</v>
      </c>
    </row>
    <row r="386" spans="1:65" s="13" customFormat="1" ht="11.25">
      <c r="B386" s="217"/>
      <c r="C386" s="218"/>
      <c r="D386" s="219" t="s">
        <v>140</v>
      </c>
      <c r="E386" s="220" t="s">
        <v>1</v>
      </c>
      <c r="F386" s="221" t="s">
        <v>484</v>
      </c>
      <c r="G386" s="218"/>
      <c r="H386" s="220" t="s">
        <v>1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140</v>
      </c>
      <c r="AU386" s="227" t="s">
        <v>138</v>
      </c>
      <c r="AV386" s="13" t="s">
        <v>87</v>
      </c>
      <c r="AW386" s="13" t="s">
        <v>35</v>
      </c>
      <c r="AX386" s="13" t="s">
        <v>79</v>
      </c>
      <c r="AY386" s="227" t="s">
        <v>129</v>
      </c>
    </row>
    <row r="387" spans="1:65" s="14" customFormat="1" ht="11.25">
      <c r="B387" s="228"/>
      <c r="C387" s="229"/>
      <c r="D387" s="219" t="s">
        <v>140</v>
      </c>
      <c r="E387" s="230" t="s">
        <v>1</v>
      </c>
      <c r="F387" s="231" t="s">
        <v>485</v>
      </c>
      <c r="G387" s="229"/>
      <c r="H387" s="232">
        <v>3.6320000000000001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140</v>
      </c>
      <c r="AU387" s="238" t="s">
        <v>138</v>
      </c>
      <c r="AV387" s="14" t="s">
        <v>138</v>
      </c>
      <c r="AW387" s="14" t="s">
        <v>35</v>
      </c>
      <c r="AX387" s="14" t="s">
        <v>79</v>
      </c>
      <c r="AY387" s="238" t="s">
        <v>129</v>
      </c>
    </row>
    <row r="388" spans="1:65" s="15" customFormat="1" ht="11.25">
      <c r="B388" s="239"/>
      <c r="C388" s="240"/>
      <c r="D388" s="219" t="s">
        <v>140</v>
      </c>
      <c r="E388" s="241" t="s">
        <v>1</v>
      </c>
      <c r="F388" s="242" t="s">
        <v>144</v>
      </c>
      <c r="G388" s="240"/>
      <c r="H388" s="243">
        <v>182.685</v>
      </c>
      <c r="I388" s="244"/>
      <c r="J388" s="240"/>
      <c r="K388" s="240"/>
      <c r="L388" s="245"/>
      <c r="M388" s="246"/>
      <c r="N388" s="247"/>
      <c r="O388" s="247"/>
      <c r="P388" s="247"/>
      <c r="Q388" s="247"/>
      <c r="R388" s="247"/>
      <c r="S388" s="247"/>
      <c r="T388" s="248"/>
      <c r="AT388" s="249" t="s">
        <v>140</v>
      </c>
      <c r="AU388" s="249" t="s">
        <v>138</v>
      </c>
      <c r="AV388" s="15" t="s">
        <v>137</v>
      </c>
      <c r="AW388" s="15" t="s">
        <v>35</v>
      </c>
      <c r="AX388" s="15" t="s">
        <v>87</v>
      </c>
      <c r="AY388" s="249" t="s">
        <v>129</v>
      </c>
    </row>
    <row r="389" spans="1:65" s="2" customFormat="1" ht="16.5" customHeight="1">
      <c r="A389" s="35"/>
      <c r="B389" s="36"/>
      <c r="C389" s="266" t="s">
        <v>569</v>
      </c>
      <c r="D389" s="266" t="s">
        <v>416</v>
      </c>
      <c r="E389" s="267" t="s">
        <v>570</v>
      </c>
      <c r="F389" s="268" t="s">
        <v>571</v>
      </c>
      <c r="G389" s="269" t="s">
        <v>185</v>
      </c>
      <c r="H389" s="270">
        <v>186.339</v>
      </c>
      <c r="I389" s="271"/>
      <c r="J389" s="272">
        <f>ROUND(I389*H389,2)</f>
        <v>0</v>
      </c>
      <c r="K389" s="268" t="s">
        <v>136</v>
      </c>
      <c r="L389" s="273"/>
      <c r="M389" s="274" t="s">
        <v>1</v>
      </c>
      <c r="N389" s="275" t="s">
        <v>45</v>
      </c>
      <c r="O389" s="72"/>
      <c r="P389" s="213">
        <f>O389*H389</f>
        <v>0</v>
      </c>
      <c r="Q389" s="213">
        <v>1.6500000000000001E-2</v>
      </c>
      <c r="R389" s="213">
        <f>Q389*H389</f>
        <v>3.0745935000000002</v>
      </c>
      <c r="S389" s="213">
        <v>0</v>
      </c>
      <c r="T389" s="214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15" t="s">
        <v>182</v>
      </c>
      <c r="AT389" s="215" t="s">
        <v>416</v>
      </c>
      <c r="AU389" s="215" t="s">
        <v>138</v>
      </c>
      <c r="AY389" s="18" t="s">
        <v>129</v>
      </c>
      <c r="BE389" s="216">
        <f>IF(N389="základní",J389,0)</f>
        <v>0</v>
      </c>
      <c r="BF389" s="216">
        <f>IF(N389="snížená",J389,0)</f>
        <v>0</v>
      </c>
      <c r="BG389" s="216">
        <f>IF(N389="zákl. přenesená",J389,0)</f>
        <v>0</v>
      </c>
      <c r="BH389" s="216">
        <f>IF(N389="sníž. přenesená",J389,0)</f>
        <v>0</v>
      </c>
      <c r="BI389" s="216">
        <f>IF(N389="nulová",J389,0)</f>
        <v>0</v>
      </c>
      <c r="BJ389" s="18" t="s">
        <v>138</v>
      </c>
      <c r="BK389" s="216">
        <f>ROUND(I389*H389,2)</f>
        <v>0</v>
      </c>
      <c r="BL389" s="18" t="s">
        <v>137</v>
      </c>
      <c r="BM389" s="215" t="s">
        <v>572</v>
      </c>
    </row>
    <row r="390" spans="1:65" s="14" customFormat="1" ht="11.25">
      <c r="B390" s="228"/>
      <c r="C390" s="229"/>
      <c r="D390" s="219" t="s">
        <v>140</v>
      </c>
      <c r="E390" s="229"/>
      <c r="F390" s="231" t="s">
        <v>573</v>
      </c>
      <c r="G390" s="229"/>
      <c r="H390" s="232">
        <v>186.339</v>
      </c>
      <c r="I390" s="233"/>
      <c r="J390" s="229"/>
      <c r="K390" s="229"/>
      <c r="L390" s="234"/>
      <c r="M390" s="235"/>
      <c r="N390" s="236"/>
      <c r="O390" s="236"/>
      <c r="P390" s="236"/>
      <c r="Q390" s="236"/>
      <c r="R390" s="236"/>
      <c r="S390" s="236"/>
      <c r="T390" s="237"/>
      <c r="AT390" s="238" t="s">
        <v>140</v>
      </c>
      <c r="AU390" s="238" t="s">
        <v>138</v>
      </c>
      <c r="AV390" s="14" t="s">
        <v>138</v>
      </c>
      <c r="AW390" s="14" t="s">
        <v>4</v>
      </c>
      <c r="AX390" s="14" t="s">
        <v>87</v>
      </c>
      <c r="AY390" s="238" t="s">
        <v>129</v>
      </c>
    </row>
    <row r="391" spans="1:65" s="2" customFormat="1" ht="16.5" customHeight="1">
      <c r="A391" s="35"/>
      <c r="B391" s="36"/>
      <c r="C391" s="204" t="s">
        <v>574</v>
      </c>
      <c r="D391" s="204" t="s">
        <v>132</v>
      </c>
      <c r="E391" s="205" t="s">
        <v>575</v>
      </c>
      <c r="F391" s="206" t="s">
        <v>576</v>
      </c>
      <c r="G391" s="207" t="s">
        <v>185</v>
      </c>
      <c r="H391" s="208">
        <v>9.5510000000000002</v>
      </c>
      <c r="I391" s="209"/>
      <c r="J391" s="210">
        <f>ROUND(I391*H391,2)</f>
        <v>0</v>
      </c>
      <c r="K391" s="206" t="s">
        <v>136</v>
      </c>
      <c r="L391" s="40"/>
      <c r="M391" s="211" t="s">
        <v>1</v>
      </c>
      <c r="N391" s="212" t="s">
        <v>45</v>
      </c>
      <c r="O391" s="72"/>
      <c r="P391" s="213">
        <f>O391*H391</f>
        <v>0</v>
      </c>
      <c r="Q391" s="213">
        <v>6.0000000000000002E-5</v>
      </c>
      <c r="R391" s="213">
        <f>Q391*H391</f>
        <v>5.7306000000000002E-4</v>
      </c>
      <c r="S391" s="213">
        <v>0</v>
      </c>
      <c r="T391" s="214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15" t="s">
        <v>137</v>
      </c>
      <c r="AT391" s="215" t="s">
        <v>132</v>
      </c>
      <c r="AU391" s="215" t="s">
        <v>138</v>
      </c>
      <c r="AY391" s="18" t="s">
        <v>129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8" t="s">
        <v>138</v>
      </c>
      <c r="BK391" s="216">
        <f>ROUND(I391*H391,2)</f>
        <v>0</v>
      </c>
      <c r="BL391" s="18" t="s">
        <v>137</v>
      </c>
      <c r="BM391" s="215" t="s">
        <v>577</v>
      </c>
    </row>
    <row r="392" spans="1:65" s="2" customFormat="1" ht="16.5" customHeight="1">
      <c r="A392" s="35"/>
      <c r="B392" s="36"/>
      <c r="C392" s="204" t="s">
        <v>578</v>
      </c>
      <c r="D392" s="204" t="s">
        <v>132</v>
      </c>
      <c r="E392" s="205" t="s">
        <v>579</v>
      </c>
      <c r="F392" s="206" t="s">
        <v>580</v>
      </c>
      <c r="G392" s="207" t="s">
        <v>185</v>
      </c>
      <c r="H392" s="208">
        <v>265.01600000000002</v>
      </c>
      <c r="I392" s="209"/>
      <c r="J392" s="210">
        <f>ROUND(I392*H392,2)</f>
        <v>0</v>
      </c>
      <c r="K392" s="206" t="s">
        <v>136</v>
      </c>
      <c r="L392" s="40"/>
      <c r="M392" s="211" t="s">
        <v>1</v>
      </c>
      <c r="N392" s="212" t="s">
        <v>45</v>
      </c>
      <c r="O392" s="72"/>
      <c r="P392" s="213">
        <f>O392*H392</f>
        <v>0</v>
      </c>
      <c r="Q392" s="213">
        <v>6.0000000000000002E-5</v>
      </c>
      <c r="R392" s="213">
        <f>Q392*H392</f>
        <v>1.5900960000000002E-2</v>
      </c>
      <c r="S392" s="213">
        <v>0</v>
      </c>
      <c r="T392" s="21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15" t="s">
        <v>137</v>
      </c>
      <c r="AT392" s="215" t="s">
        <v>132</v>
      </c>
      <c r="AU392" s="215" t="s">
        <v>138</v>
      </c>
      <c r="AY392" s="18" t="s">
        <v>129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8" t="s">
        <v>138</v>
      </c>
      <c r="BK392" s="216">
        <f>ROUND(I392*H392,2)</f>
        <v>0</v>
      </c>
      <c r="BL392" s="18" t="s">
        <v>137</v>
      </c>
      <c r="BM392" s="215" t="s">
        <v>581</v>
      </c>
    </row>
    <row r="393" spans="1:65" s="14" customFormat="1" ht="11.25">
      <c r="B393" s="228"/>
      <c r="C393" s="229"/>
      <c r="D393" s="219" t="s">
        <v>140</v>
      </c>
      <c r="E393" s="230" t="s">
        <v>1</v>
      </c>
      <c r="F393" s="231" t="s">
        <v>582</v>
      </c>
      <c r="G393" s="229"/>
      <c r="H393" s="232">
        <v>265.01600000000002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AT393" s="238" t="s">
        <v>140</v>
      </c>
      <c r="AU393" s="238" t="s">
        <v>138</v>
      </c>
      <c r="AV393" s="14" t="s">
        <v>138</v>
      </c>
      <c r="AW393" s="14" t="s">
        <v>35</v>
      </c>
      <c r="AX393" s="14" t="s">
        <v>87</v>
      </c>
      <c r="AY393" s="238" t="s">
        <v>129</v>
      </c>
    </row>
    <row r="394" spans="1:65" s="2" customFormat="1" ht="16.5" customHeight="1">
      <c r="A394" s="35"/>
      <c r="B394" s="36"/>
      <c r="C394" s="204" t="s">
        <v>583</v>
      </c>
      <c r="D394" s="204" t="s">
        <v>132</v>
      </c>
      <c r="E394" s="205" t="s">
        <v>584</v>
      </c>
      <c r="F394" s="206" t="s">
        <v>585</v>
      </c>
      <c r="G394" s="207" t="s">
        <v>185</v>
      </c>
      <c r="H394" s="208">
        <v>4.1440000000000001</v>
      </c>
      <c r="I394" s="209"/>
      <c r="J394" s="210">
        <f>ROUND(I394*H394,2)</f>
        <v>0</v>
      </c>
      <c r="K394" s="206" t="s">
        <v>136</v>
      </c>
      <c r="L394" s="40"/>
      <c r="M394" s="211" t="s">
        <v>1</v>
      </c>
      <c r="N394" s="212" t="s">
        <v>45</v>
      </c>
      <c r="O394" s="72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15" t="s">
        <v>137</v>
      </c>
      <c r="AT394" s="215" t="s">
        <v>132</v>
      </c>
      <c r="AU394" s="215" t="s">
        <v>138</v>
      </c>
      <c r="AY394" s="18" t="s">
        <v>129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8" t="s">
        <v>138</v>
      </c>
      <c r="BK394" s="216">
        <f>ROUND(I394*H394,2)</f>
        <v>0</v>
      </c>
      <c r="BL394" s="18" t="s">
        <v>137</v>
      </c>
      <c r="BM394" s="215" t="s">
        <v>586</v>
      </c>
    </row>
    <row r="395" spans="1:65" s="13" customFormat="1" ht="11.25">
      <c r="B395" s="217"/>
      <c r="C395" s="218"/>
      <c r="D395" s="219" t="s">
        <v>140</v>
      </c>
      <c r="E395" s="220" t="s">
        <v>1</v>
      </c>
      <c r="F395" s="221" t="s">
        <v>587</v>
      </c>
      <c r="G395" s="218"/>
      <c r="H395" s="220" t="s">
        <v>1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140</v>
      </c>
      <c r="AU395" s="227" t="s">
        <v>138</v>
      </c>
      <c r="AV395" s="13" t="s">
        <v>87</v>
      </c>
      <c r="AW395" s="13" t="s">
        <v>35</v>
      </c>
      <c r="AX395" s="13" t="s">
        <v>79</v>
      </c>
      <c r="AY395" s="227" t="s">
        <v>129</v>
      </c>
    </row>
    <row r="396" spans="1:65" s="13" customFormat="1" ht="11.25">
      <c r="B396" s="217"/>
      <c r="C396" s="218"/>
      <c r="D396" s="219" t="s">
        <v>140</v>
      </c>
      <c r="E396" s="220" t="s">
        <v>1</v>
      </c>
      <c r="F396" s="221" t="s">
        <v>484</v>
      </c>
      <c r="G396" s="218"/>
      <c r="H396" s="220" t="s">
        <v>1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140</v>
      </c>
      <c r="AU396" s="227" t="s">
        <v>138</v>
      </c>
      <c r="AV396" s="13" t="s">
        <v>87</v>
      </c>
      <c r="AW396" s="13" t="s">
        <v>35</v>
      </c>
      <c r="AX396" s="13" t="s">
        <v>79</v>
      </c>
      <c r="AY396" s="227" t="s">
        <v>129</v>
      </c>
    </row>
    <row r="397" spans="1:65" s="14" customFormat="1" ht="11.25">
      <c r="B397" s="228"/>
      <c r="C397" s="229"/>
      <c r="D397" s="219" t="s">
        <v>140</v>
      </c>
      <c r="E397" s="230" t="s">
        <v>1</v>
      </c>
      <c r="F397" s="231" t="s">
        <v>588</v>
      </c>
      <c r="G397" s="229"/>
      <c r="H397" s="232">
        <v>4.1440000000000001</v>
      </c>
      <c r="I397" s="233"/>
      <c r="J397" s="229"/>
      <c r="K397" s="229"/>
      <c r="L397" s="234"/>
      <c r="M397" s="235"/>
      <c r="N397" s="236"/>
      <c r="O397" s="236"/>
      <c r="P397" s="236"/>
      <c r="Q397" s="236"/>
      <c r="R397" s="236"/>
      <c r="S397" s="236"/>
      <c r="T397" s="237"/>
      <c r="AT397" s="238" t="s">
        <v>140</v>
      </c>
      <c r="AU397" s="238" t="s">
        <v>138</v>
      </c>
      <c r="AV397" s="14" t="s">
        <v>138</v>
      </c>
      <c r="AW397" s="14" t="s">
        <v>35</v>
      </c>
      <c r="AX397" s="14" t="s">
        <v>87</v>
      </c>
      <c r="AY397" s="238" t="s">
        <v>129</v>
      </c>
    </row>
    <row r="398" spans="1:65" s="2" customFormat="1" ht="16.5" customHeight="1">
      <c r="A398" s="35"/>
      <c r="B398" s="36"/>
      <c r="C398" s="204" t="s">
        <v>589</v>
      </c>
      <c r="D398" s="204" t="s">
        <v>132</v>
      </c>
      <c r="E398" s="205" t="s">
        <v>590</v>
      </c>
      <c r="F398" s="206" t="s">
        <v>591</v>
      </c>
      <c r="G398" s="207" t="s">
        <v>135</v>
      </c>
      <c r="H398" s="208">
        <v>19.975000000000001</v>
      </c>
      <c r="I398" s="209"/>
      <c r="J398" s="210">
        <f>ROUND(I398*H398,2)</f>
        <v>0</v>
      </c>
      <c r="K398" s="206" t="s">
        <v>136</v>
      </c>
      <c r="L398" s="40"/>
      <c r="M398" s="211" t="s">
        <v>1</v>
      </c>
      <c r="N398" s="212" t="s">
        <v>45</v>
      </c>
      <c r="O398" s="72"/>
      <c r="P398" s="213">
        <f>O398*H398</f>
        <v>0</v>
      </c>
      <c r="Q398" s="213">
        <v>3.0000000000000001E-5</v>
      </c>
      <c r="R398" s="213">
        <f>Q398*H398</f>
        <v>5.9925000000000006E-4</v>
      </c>
      <c r="S398" s="213">
        <v>0</v>
      </c>
      <c r="T398" s="21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15" t="s">
        <v>137</v>
      </c>
      <c r="AT398" s="215" t="s">
        <v>132</v>
      </c>
      <c r="AU398" s="215" t="s">
        <v>138</v>
      </c>
      <c r="AY398" s="18" t="s">
        <v>129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8" t="s">
        <v>138</v>
      </c>
      <c r="BK398" s="216">
        <f>ROUND(I398*H398,2)</f>
        <v>0</v>
      </c>
      <c r="BL398" s="18" t="s">
        <v>137</v>
      </c>
      <c r="BM398" s="215" t="s">
        <v>592</v>
      </c>
    </row>
    <row r="399" spans="1:65" s="13" customFormat="1" ht="11.25">
      <c r="B399" s="217"/>
      <c r="C399" s="218"/>
      <c r="D399" s="219" t="s">
        <v>140</v>
      </c>
      <c r="E399" s="220" t="s">
        <v>1</v>
      </c>
      <c r="F399" s="221" t="s">
        <v>563</v>
      </c>
      <c r="G399" s="218"/>
      <c r="H399" s="220" t="s">
        <v>1</v>
      </c>
      <c r="I399" s="222"/>
      <c r="J399" s="218"/>
      <c r="K399" s="218"/>
      <c r="L399" s="223"/>
      <c r="M399" s="224"/>
      <c r="N399" s="225"/>
      <c r="O399" s="225"/>
      <c r="P399" s="225"/>
      <c r="Q399" s="225"/>
      <c r="R399" s="225"/>
      <c r="S399" s="225"/>
      <c r="T399" s="226"/>
      <c r="AT399" s="227" t="s">
        <v>140</v>
      </c>
      <c r="AU399" s="227" t="s">
        <v>138</v>
      </c>
      <c r="AV399" s="13" t="s">
        <v>87</v>
      </c>
      <c r="AW399" s="13" t="s">
        <v>35</v>
      </c>
      <c r="AX399" s="13" t="s">
        <v>79</v>
      </c>
      <c r="AY399" s="227" t="s">
        <v>129</v>
      </c>
    </row>
    <row r="400" spans="1:65" s="14" customFormat="1" ht="11.25">
      <c r="B400" s="228"/>
      <c r="C400" s="229"/>
      <c r="D400" s="219" t="s">
        <v>140</v>
      </c>
      <c r="E400" s="230" t="s">
        <v>1</v>
      </c>
      <c r="F400" s="231" t="s">
        <v>593</v>
      </c>
      <c r="G400" s="229"/>
      <c r="H400" s="232">
        <v>19.975000000000001</v>
      </c>
      <c r="I400" s="233"/>
      <c r="J400" s="229"/>
      <c r="K400" s="229"/>
      <c r="L400" s="234"/>
      <c r="M400" s="235"/>
      <c r="N400" s="236"/>
      <c r="O400" s="236"/>
      <c r="P400" s="236"/>
      <c r="Q400" s="236"/>
      <c r="R400" s="236"/>
      <c r="S400" s="236"/>
      <c r="T400" s="237"/>
      <c r="AT400" s="238" t="s">
        <v>140</v>
      </c>
      <c r="AU400" s="238" t="s">
        <v>138</v>
      </c>
      <c r="AV400" s="14" t="s">
        <v>138</v>
      </c>
      <c r="AW400" s="14" t="s">
        <v>35</v>
      </c>
      <c r="AX400" s="14" t="s">
        <v>87</v>
      </c>
      <c r="AY400" s="238" t="s">
        <v>129</v>
      </c>
    </row>
    <row r="401" spans="1:65" s="2" customFormat="1" ht="16.5" customHeight="1">
      <c r="A401" s="35"/>
      <c r="B401" s="36"/>
      <c r="C401" s="266" t="s">
        <v>594</v>
      </c>
      <c r="D401" s="266" t="s">
        <v>416</v>
      </c>
      <c r="E401" s="267" t="s">
        <v>595</v>
      </c>
      <c r="F401" s="268" t="s">
        <v>596</v>
      </c>
      <c r="G401" s="269" t="s">
        <v>135</v>
      </c>
      <c r="H401" s="270">
        <v>20.974</v>
      </c>
      <c r="I401" s="271"/>
      <c r="J401" s="272">
        <f>ROUND(I401*H401,2)</f>
        <v>0</v>
      </c>
      <c r="K401" s="268" t="s">
        <v>136</v>
      </c>
      <c r="L401" s="273"/>
      <c r="M401" s="274" t="s">
        <v>1</v>
      </c>
      <c r="N401" s="275" t="s">
        <v>45</v>
      </c>
      <c r="O401" s="72"/>
      <c r="P401" s="213">
        <f>O401*H401</f>
        <v>0</v>
      </c>
      <c r="Q401" s="213">
        <v>5.0000000000000001E-4</v>
      </c>
      <c r="R401" s="213">
        <f>Q401*H401</f>
        <v>1.0487E-2</v>
      </c>
      <c r="S401" s="213">
        <v>0</v>
      </c>
      <c r="T401" s="21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15" t="s">
        <v>182</v>
      </c>
      <c r="AT401" s="215" t="s">
        <v>416</v>
      </c>
      <c r="AU401" s="215" t="s">
        <v>138</v>
      </c>
      <c r="AY401" s="18" t="s">
        <v>129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8" t="s">
        <v>138</v>
      </c>
      <c r="BK401" s="216">
        <f>ROUND(I401*H401,2)</f>
        <v>0</v>
      </c>
      <c r="BL401" s="18" t="s">
        <v>137</v>
      </c>
      <c r="BM401" s="215" t="s">
        <v>597</v>
      </c>
    </row>
    <row r="402" spans="1:65" s="14" customFormat="1" ht="11.25">
      <c r="B402" s="228"/>
      <c r="C402" s="229"/>
      <c r="D402" s="219" t="s">
        <v>140</v>
      </c>
      <c r="E402" s="229"/>
      <c r="F402" s="231" t="s">
        <v>598</v>
      </c>
      <c r="G402" s="229"/>
      <c r="H402" s="232">
        <v>20.974</v>
      </c>
      <c r="I402" s="233"/>
      <c r="J402" s="229"/>
      <c r="K402" s="229"/>
      <c r="L402" s="234"/>
      <c r="M402" s="235"/>
      <c r="N402" s="236"/>
      <c r="O402" s="236"/>
      <c r="P402" s="236"/>
      <c r="Q402" s="236"/>
      <c r="R402" s="236"/>
      <c r="S402" s="236"/>
      <c r="T402" s="237"/>
      <c r="AT402" s="238" t="s">
        <v>140</v>
      </c>
      <c r="AU402" s="238" t="s">
        <v>138</v>
      </c>
      <c r="AV402" s="14" t="s">
        <v>138</v>
      </c>
      <c r="AW402" s="14" t="s">
        <v>4</v>
      </c>
      <c r="AX402" s="14" t="s">
        <v>87</v>
      </c>
      <c r="AY402" s="238" t="s">
        <v>129</v>
      </c>
    </row>
    <row r="403" spans="1:65" s="2" customFormat="1" ht="16.5" customHeight="1">
      <c r="A403" s="35"/>
      <c r="B403" s="36"/>
      <c r="C403" s="204" t="s">
        <v>599</v>
      </c>
      <c r="D403" s="204" t="s">
        <v>132</v>
      </c>
      <c r="E403" s="205" t="s">
        <v>600</v>
      </c>
      <c r="F403" s="206" t="s">
        <v>601</v>
      </c>
      <c r="G403" s="207" t="s">
        <v>135</v>
      </c>
      <c r="H403" s="208">
        <v>10.1</v>
      </c>
      <c r="I403" s="209"/>
      <c r="J403" s="210">
        <f>ROUND(I403*H403,2)</f>
        <v>0</v>
      </c>
      <c r="K403" s="206" t="s">
        <v>136</v>
      </c>
      <c r="L403" s="40"/>
      <c r="M403" s="211" t="s">
        <v>1</v>
      </c>
      <c r="N403" s="212" t="s">
        <v>45</v>
      </c>
      <c r="O403" s="72"/>
      <c r="P403" s="213">
        <f>O403*H403</f>
        <v>0</v>
      </c>
      <c r="Q403" s="213">
        <v>0</v>
      </c>
      <c r="R403" s="213">
        <f>Q403*H403</f>
        <v>0</v>
      </c>
      <c r="S403" s="213">
        <v>0</v>
      </c>
      <c r="T403" s="214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15" t="s">
        <v>137</v>
      </c>
      <c r="AT403" s="215" t="s">
        <v>132</v>
      </c>
      <c r="AU403" s="215" t="s">
        <v>138</v>
      </c>
      <c r="AY403" s="18" t="s">
        <v>129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8" t="s">
        <v>138</v>
      </c>
      <c r="BK403" s="216">
        <f>ROUND(I403*H403,2)</f>
        <v>0</v>
      </c>
      <c r="BL403" s="18" t="s">
        <v>137</v>
      </c>
      <c r="BM403" s="215" t="s">
        <v>602</v>
      </c>
    </row>
    <row r="404" spans="1:65" s="13" customFormat="1" ht="11.25">
      <c r="B404" s="217"/>
      <c r="C404" s="218"/>
      <c r="D404" s="219" t="s">
        <v>140</v>
      </c>
      <c r="E404" s="220" t="s">
        <v>1</v>
      </c>
      <c r="F404" s="221" t="s">
        <v>435</v>
      </c>
      <c r="G404" s="218"/>
      <c r="H404" s="220" t="s">
        <v>1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140</v>
      </c>
      <c r="AU404" s="227" t="s">
        <v>138</v>
      </c>
      <c r="AV404" s="13" t="s">
        <v>87</v>
      </c>
      <c r="AW404" s="13" t="s">
        <v>35</v>
      </c>
      <c r="AX404" s="13" t="s">
        <v>79</v>
      </c>
      <c r="AY404" s="227" t="s">
        <v>129</v>
      </c>
    </row>
    <row r="405" spans="1:65" s="14" customFormat="1" ht="11.25">
      <c r="B405" s="228"/>
      <c r="C405" s="229"/>
      <c r="D405" s="219" t="s">
        <v>140</v>
      </c>
      <c r="E405" s="230" t="s">
        <v>1</v>
      </c>
      <c r="F405" s="231" t="s">
        <v>603</v>
      </c>
      <c r="G405" s="229"/>
      <c r="H405" s="232">
        <v>10.1</v>
      </c>
      <c r="I405" s="233"/>
      <c r="J405" s="229"/>
      <c r="K405" s="229"/>
      <c r="L405" s="234"/>
      <c r="M405" s="235"/>
      <c r="N405" s="236"/>
      <c r="O405" s="236"/>
      <c r="P405" s="236"/>
      <c r="Q405" s="236"/>
      <c r="R405" s="236"/>
      <c r="S405" s="236"/>
      <c r="T405" s="237"/>
      <c r="AT405" s="238" t="s">
        <v>140</v>
      </c>
      <c r="AU405" s="238" t="s">
        <v>138</v>
      </c>
      <c r="AV405" s="14" t="s">
        <v>138</v>
      </c>
      <c r="AW405" s="14" t="s">
        <v>35</v>
      </c>
      <c r="AX405" s="14" t="s">
        <v>87</v>
      </c>
      <c r="AY405" s="238" t="s">
        <v>129</v>
      </c>
    </row>
    <row r="406" spans="1:65" s="2" customFormat="1" ht="16.5" customHeight="1">
      <c r="A406" s="35"/>
      <c r="B406" s="36"/>
      <c r="C406" s="266" t="s">
        <v>604</v>
      </c>
      <c r="D406" s="266" t="s">
        <v>416</v>
      </c>
      <c r="E406" s="267" t="s">
        <v>605</v>
      </c>
      <c r="F406" s="268" t="s">
        <v>606</v>
      </c>
      <c r="G406" s="269" t="s">
        <v>135</v>
      </c>
      <c r="H406" s="270">
        <v>10.605</v>
      </c>
      <c r="I406" s="271"/>
      <c r="J406" s="272">
        <f>ROUND(I406*H406,2)</f>
        <v>0</v>
      </c>
      <c r="K406" s="268" t="s">
        <v>136</v>
      </c>
      <c r="L406" s="273"/>
      <c r="M406" s="274" t="s">
        <v>1</v>
      </c>
      <c r="N406" s="275" t="s">
        <v>45</v>
      </c>
      <c r="O406" s="72"/>
      <c r="P406" s="213">
        <f>O406*H406</f>
        <v>0</v>
      </c>
      <c r="Q406" s="213">
        <v>2.9999999999999997E-4</v>
      </c>
      <c r="R406" s="213">
        <f>Q406*H406</f>
        <v>3.1814999999999999E-3</v>
      </c>
      <c r="S406" s="213">
        <v>0</v>
      </c>
      <c r="T406" s="214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15" t="s">
        <v>182</v>
      </c>
      <c r="AT406" s="215" t="s">
        <v>416</v>
      </c>
      <c r="AU406" s="215" t="s">
        <v>138</v>
      </c>
      <c r="AY406" s="18" t="s">
        <v>129</v>
      </c>
      <c r="BE406" s="216">
        <f>IF(N406="základní",J406,0)</f>
        <v>0</v>
      </c>
      <c r="BF406" s="216">
        <f>IF(N406="snížená",J406,0)</f>
        <v>0</v>
      </c>
      <c r="BG406" s="216">
        <f>IF(N406="zákl. přenesená",J406,0)</f>
        <v>0</v>
      </c>
      <c r="BH406" s="216">
        <f>IF(N406="sníž. přenesená",J406,0)</f>
        <v>0</v>
      </c>
      <c r="BI406" s="216">
        <f>IF(N406="nulová",J406,0)</f>
        <v>0</v>
      </c>
      <c r="BJ406" s="18" t="s">
        <v>138</v>
      </c>
      <c r="BK406" s="216">
        <f>ROUND(I406*H406,2)</f>
        <v>0</v>
      </c>
      <c r="BL406" s="18" t="s">
        <v>137</v>
      </c>
      <c r="BM406" s="215" t="s">
        <v>607</v>
      </c>
    </row>
    <row r="407" spans="1:65" s="14" customFormat="1" ht="11.25">
      <c r="B407" s="228"/>
      <c r="C407" s="229"/>
      <c r="D407" s="219" t="s">
        <v>140</v>
      </c>
      <c r="E407" s="229"/>
      <c r="F407" s="231" t="s">
        <v>608</v>
      </c>
      <c r="G407" s="229"/>
      <c r="H407" s="232">
        <v>10.605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140</v>
      </c>
      <c r="AU407" s="238" t="s">
        <v>138</v>
      </c>
      <c r="AV407" s="14" t="s">
        <v>138</v>
      </c>
      <c r="AW407" s="14" t="s">
        <v>4</v>
      </c>
      <c r="AX407" s="14" t="s">
        <v>87</v>
      </c>
      <c r="AY407" s="238" t="s">
        <v>129</v>
      </c>
    </row>
    <row r="408" spans="1:65" s="2" customFormat="1" ht="21.75" customHeight="1">
      <c r="A408" s="35"/>
      <c r="B408" s="36"/>
      <c r="C408" s="204" t="s">
        <v>609</v>
      </c>
      <c r="D408" s="204" t="s">
        <v>132</v>
      </c>
      <c r="E408" s="205" t="s">
        <v>610</v>
      </c>
      <c r="F408" s="206" t="s">
        <v>611</v>
      </c>
      <c r="G408" s="207" t="s">
        <v>185</v>
      </c>
      <c r="H408" s="208">
        <v>25.712</v>
      </c>
      <c r="I408" s="209"/>
      <c r="J408" s="210">
        <f>ROUND(I408*H408,2)</f>
        <v>0</v>
      </c>
      <c r="K408" s="206" t="s">
        <v>1</v>
      </c>
      <c r="L408" s="40"/>
      <c r="M408" s="211" t="s">
        <v>1</v>
      </c>
      <c r="N408" s="212" t="s">
        <v>45</v>
      </c>
      <c r="O408" s="72"/>
      <c r="P408" s="213">
        <f>O408*H408</f>
        <v>0</v>
      </c>
      <c r="Q408" s="213">
        <v>6.28E-3</v>
      </c>
      <c r="R408" s="213">
        <f>Q408*H408</f>
        <v>0.16147136000000001</v>
      </c>
      <c r="S408" s="213">
        <v>0</v>
      </c>
      <c r="T408" s="21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15" t="s">
        <v>137</v>
      </c>
      <c r="AT408" s="215" t="s">
        <v>132</v>
      </c>
      <c r="AU408" s="215" t="s">
        <v>138</v>
      </c>
      <c r="AY408" s="18" t="s">
        <v>129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8" t="s">
        <v>138</v>
      </c>
      <c r="BK408" s="216">
        <f>ROUND(I408*H408,2)</f>
        <v>0</v>
      </c>
      <c r="BL408" s="18" t="s">
        <v>137</v>
      </c>
      <c r="BM408" s="215" t="s">
        <v>612</v>
      </c>
    </row>
    <row r="409" spans="1:65" s="13" customFormat="1" ht="11.25">
      <c r="B409" s="217"/>
      <c r="C409" s="218"/>
      <c r="D409" s="219" t="s">
        <v>140</v>
      </c>
      <c r="E409" s="220" t="s">
        <v>1</v>
      </c>
      <c r="F409" s="221" t="s">
        <v>613</v>
      </c>
      <c r="G409" s="218"/>
      <c r="H409" s="220" t="s">
        <v>1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140</v>
      </c>
      <c r="AU409" s="227" t="s">
        <v>138</v>
      </c>
      <c r="AV409" s="13" t="s">
        <v>87</v>
      </c>
      <c r="AW409" s="13" t="s">
        <v>35</v>
      </c>
      <c r="AX409" s="13" t="s">
        <v>79</v>
      </c>
      <c r="AY409" s="227" t="s">
        <v>129</v>
      </c>
    </row>
    <row r="410" spans="1:65" s="14" customFormat="1" ht="11.25">
      <c r="B410" s="228"/>
      <c r="C410" s="229"/>
      <c r="D410" s="219" t="s">
        <v>140</v>
      </c>
      <c r="E410" s="230" t="s">
        <v>1</v>
      </c>
      <c r="F410" s="231" t="s">
        <v>614</v>
      </c>
      <c r="G410" s="229"/>
      <c r="H410" s="232">
        <v>21.568000000000001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140</v>
      </c>
      <c r="AU410" s="238" t="s">
        <v>138</v>
      </c>
      <c r="AV410" s="14" t="s">
        <v>138</v>
      </c>
      <c r="AW410" s="14" t="s">
        <v>35</v>
      </c>
      <c r="AX410" s="14" t="s">
        <v>79</v>
      </c>
      <c r="AY410" s="238" t="s">
        <v>129</v>
      </c>
    </row>
    <row r="411" spans="1:65" s="13" customFormat="1" ht="11.25">
      <c r="B411" s="217"/>
      <c r="C411" s="218"/>
      <c r="D411" s="219" t="s">
        <v>140</v>
      </c>
      <c r="E411" s="220" t="s">
        <v>1</v>
      </c>
      <c r="F411" s="221" t="s">
        <v>484</v>
      </c>
      <c r="G411" s="218"/>
      <c r="H411" s="220" t="s">
        <v>1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140</v>
      </c>
      <c r="AU411" s="227" t="s">
        <v>138</v>
      </c>
      <c r="AV411" s="13" t="s">
        <v>87</v>
      </c>
      <c r="AW411" s="13" t="s">
        <v>35</v>
      </c>
      <c r="AX411" s="13" t="s">
        <v>79</v>
      </c>
      <c r="AY411" s="227" t="s">
        <v>129</v>
      </c>
    </row>
    <row r="412" spans="1:65" s="14" customFormat="1" ht="11.25">
      <c r="B412" s="228"/>
      <c r="C412" s="229"/>
      <c r="D412" s="219" t="s">
        <v>140</v>
      </c>
      <c r="E412" s="230" t="s">
        <v>1</v>
      </c>
      <c r="F412" s="231" t="s">
        <v>588</v>
      </c>
      <c r="G412" s="229"/>
      <c r="H412" s="232">
        <v>4.1440000000000001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140</v>
      </c>
      <c r="AU412" s="238" t="s">
        <v>138</v>
      </c>
      <c r="AV412" s="14" t="s">
        <v>138</v>
      </c>
      <c r="AW412" s="14" t="s">
        <v>35</v>
      </c>
      <c r="AX412" s="14" t="s">
        <v>79</v>
      </c>
      <c r="AY412" s="238" t="s">
        <v>129</v>
      </c>
    </row>
    <row r="413" spans="1:65" s="15" customFormat="1" ht="11.25">
      <c r="B413" s="239"/>
      <c r="C413" s="240"/>
      <c r="D413" s="219" t="s">
        <v>140</v>
      </c>
      <c r="E413" s="241" t="s">
        <v>1</v>
      </c>
      <c r="F413" s="242" t="s">
        <v>144</v>
      </c>
      <c r="G413" s="240"/>
      <c r="H413" s="243">
        <v>25.712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AT413" s="249" t="s">
        <v>140</v>
      </c>
      <c r="AU413" s="249" t="s">
        <v>138</v>
      </c>
      <c r="AV413" s="15" t="s">
        <v>137</v>
      </c>
      <c r="AW413" s="15" t="s">
        <v>35</v>
      </c>
      <c r="AX413" s="15" t="s">
        <v>87</v>
      </c>
      <c r="AY413" s="249" t="s">
        <v>129</v>
      </c>
    </row>
    <row r="414" spans="1:65" s="2" customFormat="1" ht="21.75" customHeight="1">
      <c r="A414" s="35"/>
      <c r="B414" s="36"/>
      <c r="C414" s="204" t="s">
        <v>615</v>
      </c>
      <c r="D414" s="204" t="s">
        <v>132</v>
      </c>
      <c r="E414" s="205" t="s">
        <v>616</v>
      </c>
      <c r="F414" s="206" t="s">
        <v>617</v>
      </c>
      <c r="G414" s="207" t="s">
        <v>185</v>
      </c>
      <c r="H414" s="208">
        <v>261.87299999999999</v>
      </c>
      <c r="I414" s="209"/>
      <c r="J414" s="210">
        <f>ROUND(I414*H414,2)</f>
        <v>0</v>
      </c>
      <c r="K414" s="206" t="s">
        <v>1</v>
      </c>
      <c r="L414" s="40"/>
      <c r="M414" s="211" t="s">
        <v>1</v>
      </c>
      <c r="N414" s="212" t="s">
        <v>45</v>
      </c>
      <c r="O414" s="72"/>
      <c r="P414" s="213">
        <f>O414*H414</f>
        <v>0</v>
      </c>
      <c r="Q414" s="213">
        <v>3.48E-3</v>
      </c>
      <c r="R414" s="213">
        <f>Q414*H414</f>
        <v>0.91131803999999994</v>
      </c>
      <c r="S414" s="213">
        <v>0</v>
      </c>
      <c r="T414" s="214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15" t="s">
        <v>137</v>
      </c>
      <c r="AT414" s="215" t="s">
        <v>132</v>
      </c>
      <c r="AU414" s="215" t="s">
        <v>138</v>
      </c>
      <c r="AY414" s="18" t="s">
        <v>129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8" t="s">
        <v>138</v>
      </c>
      <c r="BK414" s="216">
        <f>ROUND(I414*H414,2)</f>
        <v>0</v>
      </c>
      <c r="BL414" s="18" t="s">
        <v>137</v>
      </c>
      <c r="BM414" s="215" t="s">
        <v>618</v>
      </c>
    </row>
    <row r="415" spans="1:65" s="13" customFormat="1" ht="11.25">
      <c r="B415" s="217"/>
      <c r="C415" s="218"/>
      <c r="D415" s="219" t="s">
        <v>140</v>
      </c>
      <c r="E415" s="220" t="s">
        <v>1</v>
      </c>
      <c r="F415" s="221" t="s">
        <v>473</v>
      </c>
      <c r="G415" s="218"/>
      <c r="H415" s="220" t="s">
        <v>1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140</v>
      </c>
      <c r="AU415" s="227" t="s">
        <v>138</v>
      </c>
      <c r="AV415" s="13" t="s">
        <v>87</v>
      </c>
      <c r="AW415" s="13" t="s">
        <v>35</v>
      </c>
      <c r="AX415" s="13" t="s">
        <v>79</v>
      </c>
      <c r="AY415" s="227" t="s">
        <v>129</v>
      </c>
    </row>
    <row r="416" spans="1:65" s="14" customFormat="1" ht="11.25">
      <c r="B416" s="228"/>
      <c r="C416" s="229"/>
      <c r="D416" s="219" t="s">
        <v>140</v>
      </c>
      <c r="E416" s="230" t="s">
        <v>1</v>
      </c>
      <c r="F416" s="231" t="s">
        <v>619</v>
      </c>
      <c r="G416" s="229"/>
      <c r="H416" s="232">
        <v>28.347000000000001</v>
      </c>
      <c r="I416" s="233"/>
      <c r="J416" s="229"/>
      <c r="K416" s="229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140</v>
      </c>
      <c r="AU416" s="238" t="s">
        <v>138</v>
      </c>
      <c r="AV416" s="14" t="s">
        <v>138</v>
      </c>
      <c r="AW416" s="14" t="s">
        <v>35</v>
      </c>
      <c r="AX416" s="14" t="s">
        <v>79</v>
      </c>
      <c r="AY416" s="238" t="s">
        <v>129</v>
      </c>
    </row>
    <row r="417" spans="2:51" s="14" customFormat="1" ht="11.25">
      <c r="B417" s="228"/>
      <c r="C417" s="229"/>
      <c r="D417" s="219" t="s">
        <v>140</v>
      </c>
      <c r="E417" s="230" t="s">
        <v>1</v>
      </c>
      <c r="F417" s="231" t="s">
        <v>620</v>
      </c>
      <c r="G417" s="229"/>
      <c r="H417" s="232">
        <v>1.5940000000000001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140</v>
      </c>
      <c r="AU417" s="238" t="s">
        <v>138</v>
      </c>
      <c r="AV417" s="14" t="s">
        <v>138</v>
      </c>
      <c r="AW417" s="14" t="s">
        <v>35</v>
      </c>
      <c r="AX417" s="14" t="s">
        <v>79</v>
      </c>
      <c r="AY417" s="238" t="s">
        <v>129</v>
      </c>
    </row>
    <row r="418" spans="2:51" s="16" customFormat="1" ht="11.25">
      <c r="B418" s="250"/>
      <c r="C418" s="251"/>
      <c r="D418" s="219" t="s">
        <v>140</v>
      </c>
      <c r="E418" s="252" t="s">
        <v>1</v>
      </c>
      <c r="F418" s="253" t="s">
        <v>280</v>
      </c>
      <c r="G418" s="251"/>
      <c r="H418" s="254">
        <v>29.940999999999999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AT418" s="260" t="s">
        <v>140</v>
      </c>
      <c r="AU418" s="260" t="s">
        <v>138</v>
      </c>
      <c r="AV418" s="16" t="s">
        <v>154</v>
      </c>
      <c r="AW418" s="16" t="s">
        <v>35</v>
      </c>
      <c r="AX418" s="16" t="s">
        <v>79</v>
      </c>
      <c r="AY418" s="260" t="s">
        <v>129</v>
      </c>
    </row>
    <row r="419" spans="2:51" s="13" customFormat="1" ht="11.25">
      <c r="B419" s="217"/>
      <c r="C419" s="218"/>
      <c r="D419" s="219" t="s">
        <v>140</v>
      </c>
      <c r="E419" s="220" t="s">
        <v>1</v>
      </c>
      <c r="F419" s="221" t="s">
        <v>621</v>
      </c>
      <c r="G419" s="218"/>
      <c r="H419" s="220" t="s">
        <v>1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140</v>
      </c>
      <c r="AU419" s="227" t="s">
        <v>138</v>
      </c>
      <c r="AV419" s="13" t="s">
        <v>87</v>
      </c>
      <c r="AW419" s="13" t="s">
        <v>35</v>
      </c>
      <c r="AX419" s="13" t="s">
        <v>79</v>
      </c>
      <c r="AY419" s="227" t="s">
        <v>129</v>
      </c>
    </row>
    <row r="420" spans="2:51" s="14" customFormat="1" ht="11.25">
      <c r="B420" s="228"/>
      <c r="C420" s="229"/>
      <c r="D420" s="219" t="s">
        <v>140</v>
      </c>
      <c r="E420" s="230" t="s">
        <v>1</v>
      </c>
      <c r="F420" s="231" t="s">
        <v>622</v>
      </c>
      <c r="G420" s="229"/>
      <c r="H420" s="232">
        <v>34.770000000000003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140</v>
      </c>
      <c r="AU420" s="238" t="s">
        <v>138</v>
      </c>
      <c r="AV420" s="14" t="s">
        <v>138</v>
      </c>
      <c r="AW420" s="14" t="s">
        <v>35</v>
      </c>
      <c r="AX420" s="14" t="s">
        <v>79</v>
      </c>
      <c r="AY420" s="238" t="s">
        <v>129</v>
      </c>
    </row>
    <row r="421" spans="2:51" s="13" customFormat="1" ht="11.25">
      <c r="B421" s="217"/>
      <c r="C421" s="218"/>
      <c r="D421" s="219" t="s">
        <v>140</v>
      </c>
      <c r="E421" s="220" t="s">
        <v>1</v>
      </c>
      <c r="F421" s="221" t="s">
        <v>478</v>
      </c>
      <c r="G421" s="218"/>
      <c r="H421" s="220" t="s">
        <v>1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140</v>
      </c>
      <c r="AU421" s="227" t="s">
        <v>138</v>
      </c>
      <c r="AV421" s="13" t="s">
        <v>87</v>
      </c>
      <c r="AW421" s="13" t="s">
        <v>35</v>
      </c>
      <c r="AX421" s="13" t="s">
        <v>79</v>
      </c>
      <c r="AY421" s="227" t="s">
        <v>129</v>
      </c>
    </row>
    <row r="422" spans="2:51" s="14" customFormat="1" ht="11.25">
      <c r="B422" s="228"/>
      <c r="C422" s="229"/>
      <c r="D422" s="219" t="s">
        <v>140</v>
      </c>
      <c r="E422" s="230" t="s">
        <v>1</v>
      </c>
      <c r="F422" s="231" t="s">
        <v>479</v>
      </c>
      <c r="G422" s="229"/>
      <c r="H422" s="232">
        <v>86.88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140</v>
      </c>
      <c r="AU422" s="238" t="s">
        <v>138</v>
      </c>
      <c r="AV422" s="14" t="s">
        <v>138</v>
      </c>
      <c r="AW422" s="14" t="s">
        <v>35</v>
      </c>
      <c r="AX422" s="14" t="s">
        <v>79</v>
      </c>
      <c r="AY422" s="238" t="s">
        <v>129</v>
      </c>
    </row>
    <row r="423" spans="2:51" s="14" customFormat="1" ht="11.25">
      <c r="B423" s="228"/>
      <c r="C423" s="229"/>
      <c r="D423" s="219" t="s">
        <v>140</v>
      </c>
      <c r="E423" s="230" t="s">
        <v>1</v>
      </c>
      <c r="F423" s="231" t="s">
        <v>480</v>
      </c>
      <c r="G423" s="229"/>
      <c r="H423" s="232">
        <v>-4.5490000000000004</v>
      </c>
      <c r="I423" s="233"/>
      <c r="J423" s="229"/>
      <c r="K423" s="229"/>
      <c r="L423" s="234"/>
      <c r="M423" s="235"/>
      <c r="N423" s="236"/>
      <c r="O423" s="236"/>
      <c r="P423" s="236"/>
      <c r="Q423" s="236"/>
      <c r="R423" s="236"/>
      <c r="S423" s="236"/>
      <c r="T423" s="237"/>
      <c r="AT423" s="238" t="s">
        <v>140</v>
      </c>
      <c r="AU423" s="238" t="s">
        <v>138</v>
      </c>
      <c r="AV423" s="14" t="s">
        <v>138</v>
      </c>
      <c r="AW423" s="14" t="s">
        <v>35</v>
      </c>
      <c r="AX423" s="14" t="s">
        <v>79</v>
      </c>
      <c r="AY423" s="238" t="s">
        <v>129</v>
      </c>
    </row>
    <row r="424" spans="2:51" s="14" customFormat="1" ht="11.25">
      <c r="B424" s="228"/>
      <c r="C424" s="229"/>
      <c r="D424" s="219" t="s">
        <v>140</v>
      </c>
      <c r="E424" s="230" t="s">
        <v>1</v>
      </c>
      <c r="F424" s="231" t="s">
        <v>623</v>
      </c>
      <c r="G424" s="229"/>
      <c r="H424" s="232">
        <v>0.82299999999999995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AT424" s="238" t="s">
        <v>140</v>
      </c>
      <c r="AU424" s="238" t="s">
        <v>138</v>
      </c>
      <c r="AV424" s="14" t="s">
        <v>138</v>
      </c>
      <c r="AW424" s="14" t="s">
        <v>35</v>
      </c>
      <c r="AX424" s="14" t="s">
        <v>79</v>
      </c>
      <c r="AY424" s="238" t="s">
        <v>129</v>
      </c>
    </row>
    <row r="425" spans="2:51" s="16" customFormat="1" ht="11.25">
      <c r="B425" s="250"/>
      <c r="C425" s="251"/>
      <c r="D425" s="219" t="s">
        <v>140</v>
      </c>
      <c r="E425" s="252" t="s">
        <v>1</v>
      </c>
      <c r="F425" s="253" t="s">
        <v>280</v>
      </c>
      <c r="G425" s="251"/>
      <c r="H425" s="254">
        <v>117.92400000000001</v>
      </c>
      <c r="I425" s="255"/>
      <c r="J425" s="251"/>
      <c r="K425" s="251"/>
      <c r="L425" s="256"/>
      <c r="M425" s="257"/>
      <c r="N425" s="258"/>
      <c r="O425" s="258"/>
      <c r="P425" s="258"/>
      <c r="Q425" s="258"/>
      <c r="R425" s="258"/>
      <c r="S425" s="258"/>
      <c r="T425" s="259"/>
      <c r="AT425" s="260" t="s">
        <v>140</v>
      </c>
      <c r="AU425" s="260" t="s">
        <v>138</v>
      </c>
      <c r="AV425" s="16" t="s">
        <v>154</v>
      </c>
      <c r="AW425" s="16" t="s">
        <v>35</v>
      </c>
      <c r="AX425" s="16" t="s">
        <v>79</v>
      </c>
      <c r="AY425" s="260" t="s">
        <v>129</v>
      </c>
    </row>
    <row r="426" spans="2:51" s="13" customFormat="1" ht="11.25">
      <c r="B426" s="217"/>
      <c r="C426" s="218"/>
      <c r="D426" s="219" t="s">
        <v>140</v>
      </c>
      <c r="E426" s="220" t="s">
        <v>1</v>
      </c>
      <c r="F426" s="221" t="s">
        <v>563</v>
      </c>
      <c r="G426" s="218"/>
      <c r="H426" s="220" t="s">
        <v>1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140</v>
      </c>
      <c r="AU426" s="227" t="s">
        <v>138</v>
      </c>
      <c r="AV426" s="13" t="s">
        <v>87</v>
      </c>
      <c r="AW426" s="13" t="s">
        <v>35</v>
      </c>
      <c r="AX426" s="13" t="s">
        <v>79</v>
      </c>
      <c r="AY426" s="227" t="s">
        <v>129</v>
      </c>
    </row>
    <row r="427" spans="2:51" s="14" customFormat="1" ht="11.25">
      <c r="B427" s="228"/>
      <c r="C427" s="229"/>
      <c r="D427" s="219" t="s">
        <v>140</v>
      </c>
      <c r="E427" s="230" t="s">
        <v>1</v>
      </c>
      <c r="F427" s="231" t="s">
        <v>624</v>
      </c>
      <c r="G427" s="229"/>
      <c r="H427" s="232">
        <v>76.474999999999994</v>
      </c>
      <c r="I427" s="233"/>
      <c r="J427" s="229"/>
      <c r="K427" s="229"/>
      <c r="L427" s="234"/>
      <c r="M427" s="235"/>
      <c r="N427" s="236"/>
      <c r="O427" s="236"/>
      <c r="P427" s="236"/>
      <c r="Q427" s="236"/>
      <c r="R427" s="236"/>
      <c r="S427" s="236"/>
      <c r="T427" s="237"/>
      <c r="AT427" s="238" t="s">
        <v>140</v>
      </c>
      <c r="AU427" s="238" t="s">
        <v>138</v>
      </c>
      <c r="AV427" s="14" t="s">
        <v>138</v>
      </c>
      <c r="AW427" s="14" t="s">
        <v>35</v>
      </c>
      <c r="AX427" s="14" t="s">
        <v>79</v>
      </c>
      <c r="AY427" s="238" t="s">
        <v>129</v>
      </c>
    </row>
    <row r="428" spans="2:51" s="14" customFormat="1" ht="11.25">
      <c r="B428" s="228"/>
      <c r="C428" s="229"/>
      <c r="D428" s="219" t="s">
        <v>140</v>
      </c>
      <c r="E428" s="230" t="s">
        <v>1</v>
      </c>
      <c r="F428" s="231" t="s">
        <v>625</v>
      </c>
      <c r="G428" s="229"/>
      <c r="H428" s="232">
        <v>-14.44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140</v>
      </c>
      <c r="AU428" s="238" t="s">
        <v>138</v>
      </c>
      <c r="AV428" s="14" t="s">
        <v>138</v>
      </c>
      <c r="AW428" s="14" t="s">
        <v>35</v>
      </c>
      <c r="AX428" s="14" t="s">
        <v>79</v>
      </c>
      <c r="AY428" s="238" t="s">
        <v>129</v>
      </c>
    </row>
    <row r="429" spans="2:51" s="14" customFormat="1" ht="11.25">
      <c r="B429" s="228"/>
      <c r="C429" s="229"/>
      <c r="D429" s="219" t="s">
        <v>140</v>
      </c>
      <c r="E429" s="230" t="s">
        <v>1</v>
      </c>
      <c r="F429" s="231" t="s">
        <v>626</v>
      </c>
      <c r="G429" s="229"/>
      <c r="H429" s="232">
        <v>66.412999999999997</v>
      </c>
      <c r="I429" s="233"/>
      <c r="J429" s="229"/>
      <c r="K429" s="229"/>
      <c r="L429" s="234"/>
      <c r="M429" s="235"/>
      <c r="N429" s="236"/>
      <c r="O429" s="236"/>
      <c r="P429" s="236"/>
      <c r="Q429" s="236"/>
      <c r="R429" s="236"/>
      <c r="S429" s="236"/>
      <c r="T429" s="237"/>
      <c r="AT429" s="238" t="s">
        <v>140</v>
      </c>
      <c r="AU429" s="238" t="s">
        <v>138</v>
      </c>
      <c r="AV429" s="14" t="s">
        <v>138</v>
      </c>
      <c r="AW429" s="14" t="s">
        <v>35</v>
      </c>
      <c r="AX429" s="14" t="s">
        <v>79</v>
      </c>
      <c r="AY429" s="238" t="s">
        <v>129</v>
      </c>
    </row>
    <row r="430" spans="2:51" s="14" customFormat="1" ht="11.25">
      <c r="B430" s="228"/>
      <c r="C430" s="229"/>
      <c r="D430" s="219" t="s">
        <v>140</v>
      </c>
      <c r="E430" s="230" t="s">
        <v>1</v>
      </c>
      <c r="F430" s="231" t="s">
        <v>625</v>
      </c>
      <c r="G430" s="229"/>
      <c r="H430" s="232">
        <v>-14.44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140</v>
      </c>
      <c r="AU430" s="238" t="s">
        <v>138</v>
      </c>
      <c r="AV430" s="14" t="s">
        <v>138</v>
      </c>
      <c r="AW430" s="14" t="s">
        <v>35</v>
      </c>
      <c r="AX430" s="14" t="s">
        <v>79</v>
      </c>
      <c r="AY430" s="238" t="s">
        <v>129</v>
      </c>
    </row>
    <row r="431" spans="2:51" s="16" customFormat="1" ht="11.25">
      <c r="B431" s="250"/>
      <c r="C431" s="251"/>
      <c r="D431" s="219" t="s">
        <v>140</v>
      </c>
      <c r="E431" s="252" t="s">
        <v>1</v>
      </c>
      <c r="F431" s="253" t="s">
        <v>280</v>
      </c>
      <c r="G431" s="251"/>
      <c r="H431" s="254">
        <v>114.008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AT431" s="260" t="s">
        <v>140</v>
      </c>
      <c r="AU431" s="260" t="s">
        <v>138</v>
      </c>
      <c r="AV431" s="16" t="s">
        <v>154</v>
      </c>
      <c r="AW431" s="16" t="s">
        <v>35</v>
      </c>
      <c r="AX431" s="16" t="s">
        <v>79</v>
      </c>
      <c r="AY431" s="260" t="s">
        <v>129</v>
      </c>
    </row>
    <row r="432" spans="2:51" s="15" customFormat="1" ht="11.25">
      <c r="B432" s="239"/>
      <c r="C432" s="240"/>
      <c r="D432" s="219" t="s">
        <v>140</v>
      </c>
      <c r="E432" s="241" t="s">
        <v>1</v>
      </c>
      <c r="F432" s="242" t="s">
        <v>144</v>
      </c>
      <c r="G432" s="240"/>
      <c r="H432" s="243">
        <v>261.87299999999999</v>
      </c>
      <c r="I432" s="244"/>
      <c r="J432" s="240"/>
      <c r="K432" s="240"/>
      <c r="L432" s="245"/>
      <c r="M432" s="246"/>
      <c r="N432" s="247"/>
      <c r="O432" s="247"/>
      <c r="P432" s="247"/>
      <c r="Q432" s="247"/>
      <c r="R432" s="247"/>
      <c r="S432" s="247"/>
      <c r="T432" s="248"/>
      <c r="AT432" s="249" t="s">
        <v>140</v>
      </c>
      <c r="AU432" s="249" t="s">
        <v>138</v>
      </c>
      <c r="AV432" s="15" t="s">
        <v>137</v>
      </c>
      <c r="AW432" s="15" t="s">
        <v>35</v>
      </c>
      <c r="AX432" s="15" t="s">
        <v>87</v>
      </c>
      <c r="AY432" s="249" t="s">
        <v>129</v>
      </c>
    </row>
    <row r="433" spans="1:65" s="2" customFormat="1" ht="16.5" customHeight="1">
      <c r="A433" s="35"/>
      <c r="B433" s="36"/>
      <c r="C433" s="204" t="s">
        <v>627</v>
      </c>
      <c r="D433" s="204" t="s">
        <v>132</v>
      </c>
      <c r="E433" s="205" t="s">
        <v>628</v>
      </c>
      <c r="F433" s="206" t="s">
        <v>629</v>
      </c>
      <c r="G433" s="207" t="s">
        <v>185</v>
      </c>
      <c r="H433" s="208">
        <v>250</v>
      </c>
      <c r="I433" s="209"/>
      <c r="J433" s="210">
        <f>ROUND(I433*H433,2)</f>
        <v>0</v>
      </c>
      <c r="K433" s="206" t="s">
        <v>136</v>
      </c>
      <c r="L433" s="40"/>
      <c r="M433" s="211" t="s">
        <v>1</v>
      </c>
      <c r="N433" s="212" t="s">
        <v>45</v>
      </c>
      <c r="O433" s="72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15" t="s">
        <v>137</v>
      </c>
      <c r="AT433" s="215" t="s">
        <v>132</v>
      </c>
      <c r="AU433" s="215" t="s">
        <v>138</v>
      </c>
      <c r="AY433" s="18" t="s">
        <v>129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8" t="s">
        <v>138</v>
      </c>
      <c r="BK433" s="216">
        <f>ROUND(I433*H433,2)</f>
        <v>0</v>
      </c>
      <c r="BL433" s="18" t="s">
        <v>137</v>
      </c>
      <c r="BM433" s="215" t="s">
        <v>630</v>
      </c>
    </row>
    <row r="434" spans="1:65" s="2" customFormat="1" ht="16.5" customHeight="1">
      <c r="A434" s="35"/>
      <c r="B434" s="36"/>
      <c r="C434" s="204" t="s">
        <v>631</v>
      </c>
      <c r="D434" s="204" t="s">
        <v>132</v>
      </c>
      <c r="E434" s="205" t="s">
        <v>632</v>
      </c>
      <c r="F434" s="206" t="s">
        <v>633</v>
      </c>
      <c r="G434" s="207" t="s">
        <v>185</v>
      </c>
      <c r="H434" s="208">
        <v>109.767</v>
      </c>
      <c r="I434" s="209"/>
      <c r="J434" s="210">
        <f>ROUND(I434*H434,2)</f>
        <v>0</v>
      </c>
      <c r="K434" s="206" t="s">
        <v>136</v>
      </c>
      <c r="L434" s="40"/>
      <c r="M434" s="211" t="s">
        <v>1</v>
      </c>
      <c r="N434" s="212" t="s">
        <v>45</v>
      </c>
      <c r="O434" s="72"/>
      <c r="P434" s="213">
        <f>O434*H434</f>
        <v>0</v>
      </c>
      <c r="Q434" s="213">
        <v>0</v>
      </c>
      <c r="R434" s="213">
        <f>Q434*H434</f>
        <v>0</v>
      </c>
      <c r="S434" s="213">
        <v>0</v>
      </c>
      <c r="T434" s="214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15" t="s">
        <v>137</v>
      </c>
      <c r="AT434" s="215" t="s">
        <v>132</v>
      </c>
      <c r="AU434" s="215" t="s">
        <v>138</v>
      </c>
      <c r="AY434" s="18" t="s">
        <v>129</v>
      </c>
      <c r="BE434" s="216">
        <f>IF(N434="základní",J434,0)</f>
        <v>0</v>
      </c>
      <c r="BF434" s="216">
        <f>IF(N434="snížená",J434,0)</f>
        <v>0</v>
      </c>
      <c r="BG434" s="216">
        <f>IF(N434="zákl. přenesená",J434,0)</f>
        <v>0</v>
      </c>
      <c r="BH434" s="216">
        <f>IF(N434="sníž. přenesená",J434,0)</f>
        <v>0</v>
      </c>
      <c r="BI434" s="216">
        <f>IF(N434="nulová",J434,0)</f>
        <v>0</v>
      </c>
      <c r="BJ434" s="18" t="s">
        <v>138</v>
      </c>
      <c r="BK434" s="216">
        <f>ROUND(I434*H434,2)</f>
        <v>0</v>
      </c>
      <c r="BL434" s="18" t="s">
        <v>137</v>
      </c>
      <c r="BM434" s="215" t="s">
        <v>634</v>
      </c>
    </row>
    <row r="435" spans="1:65" s="13" customFormat="1" ht="11.25">
      <c r="B435" s="217"/>
      <c r="C435" s="218"/>
      <c r="D435" s="219" t="s">
        <v>140</v>
      </c>
      <c r="E435" s="220" t="s">
        <v>1</v>
      </c>
      <c r="F435" s="221" t="s">
        <v>473</v>
      </c>
      <c r="G435" s="218"/>
      <c r="H435" s="220" t="s">
        <v>1</v>
      </c>
      <c r="I435" s="222"/>
      <c r="J435" s="218"/>
      <c r="K435" s="218"/>
      <c r="L435" s="223"/>
      <c r="M435" s="224"/>
      <c r="N435" s="225"/>
      <c r="O435" s="225"/>
      <c r="P435" s="225"/>
      <c r="Q435" s="225"/>
      <c r="R435" s="225"/>
      <c r="S435" s="225"/>
      <c r="T435" s="226"/>
      <c r="AT435" s="227" t="s">
        <v>140</v>
      </c>
      <c r="AU435" s="227" t="s">
        <v>138</v>
      </c>
      <c r="AV435" s="13" t="s">
        <v>87</v>
      </c>
      <c r="AW435" s="13" t="s">
        <v>35</v>
      </c>
      <c r="AX435" s="13" t="s">
        <v>79</v>
      </c>
      <c r="AY435" s="227" t="s">
        <v>129</v>
      </c>
    </row>
    <row r="436" spans="1:65" s="14" customFormat="1" ht="11.25">
      <c r="B436" s="228"/>
      <c r="C436" s="229"/>
      <c r="D436" s="219" t="s">
        <v>140</v>
      </c>
      <c r="E436" s="230" t="s">
        <v>1</v>
      </c>
      <c r="F436" s="231" t="s">
        <v>635</v>
      </c>
      <c r="G436" s="229"/>
      <c r="H436" s="232">
        <v>3.4780000000000002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140</v>
      </c>
      <c r="AU436" s="238" t="s">
        <v>138</v>
      </c>
      <c r="AV436" s="14" t="s">
        <v>138</v>
      </c>
      <c r="AW436" s="14" t="s">
        <v>35</v>
      </c>
      <c r="AX436" s="14" t="s">
        <v>79</v>
      </c>
      <c r="AY436" s="238" t="s">
        <v>129</v>
      </c>
    </row>
    <row r="437" spans="1:65" s="13" customFormat="1" ht="11.25">
      <c r="B437" s="217"/>
      <c r="C437" s="218"/>
      <c r="D437" s="219" t="s">
        <v>140</v>
      </c>
      <c r="E437" s="220" t="s">
        <v>1</v>
      </c>
      <c r="F437" s="221" t="s">
        <v>478</v>
      </c>
      <c r="G437" s="218"/>
      <c r="H437" s="220" t="s">
        <v>1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140</v>
      </c>
      <c r="AU437" s="227" t="s">
        <v>138</v>
      </c>
      <c r="AV437" s="13" t="s">
        <v>87</v>
      </c>
      <c r="AW437" s="13" t="s">
        <v>35</v>
      </c>
      <c r="AX437" s="13" t="s">
        <v>79</v>
      </c>
      <c r="AY437" s="227" t="s">
        <v>129</v>
      </c>
    </row>
    <row r="438" spans="1:65" s="14" customFormat="1" ht="11.25">
      <c r="B438" s="228"/>
      <c r="C438" s="229"/>
      <c r="D438" s="219" t="s">
        <v>140</v>
      </c>
      <c r="E438" s="230" t="s">
        <v>1</v>
      </c>
      <c r="F438" s="231" t="s">
        <v>636</v>
      </c>
      <c r="G438" s="229"/>
      <c r="H438" s="232">
        <v>4.6509999999999998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140</v>
      </c>
      <c r="AU438" s="238" t="s">
        <v>138</v>
      </c>
      <c r="AV438" s="14" t="s">
        <v>138</v>
      </c>
      <c r="AW438" s="14" t="s">
        <v>35</v>
      </c>
      <c r="AX438" s="14" t="s">
        <v>79</v>
      </c>
      <c r="AY438" s="238" t="s">
        <v>129</v>
      </c>
    </row>
    <row r="439" spans="1:65" s="13" customFormat="1" ht="11.25">
      <c r="B439" s="217"/>
      <c r="C439" s="218"/>
      <c r="D439" s="219" t="s">
        <v>140</v>
      </c>
      <c r="E439" s="220" t="s">
        <v>1</v>
      </c>
      <c r="F439" s="221" t="s">
        <v>613</v>
      </c>
      <c r="G439" s="218"/>
      <c r="H439" s="220" t="s">
        <v>1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140</v>
      </c>
      <c r="AU439" s="227" t="s">
        <v>138</v>
      </c>
      <c r="AV439" s="13" t="s">
        <v>87</v>
      </c>
      <c r="AW439" s="13" t="s">
        <v>35</v>
      </c>
      <c r="AX439" s="13" t="s">
        <v>79</v>
      </c>
      <c r="AY439" s="227" t="s">
        <v>129</v>
      </c>
    </row>
    <row r="440" spans="1:65" s="14" customFormat="1" ht="11.25">
      <c r="B440" s="228"/>
      <c r="C440" s="229"/>
      <c r="D440" s="219" t="s">
        <v>140</v>
      </c>
      <c r="E440" s="230" t="s">
        <v>1</v>
      </c>
      <c r="F440" s="231" t="s">
        <v>428</v>
      </c>
      <c r="G440" s="229"/>
      <c r="H440" s="232">
        <v>64.08</v>
      </c>
      <c r="I440" s="233"/>
      <c r="J440" s="229"/>
      <c r="K440" s="229"/>
      <c r="L440" s="234"/>
      <c r="M440" s="235"/>
      <c r="N440" s="236"/>
      <c r="O440" s="236"/>
      <c r="P440" s="236"/>
      <c r="Q440" s="236"/>
      <c r="R440" s="236"/>
      <c r="S440" s="236"/>
      <c r="T440" s="237"/>
      <c r="AT440" s="238" t="s">
        <v>140</v>
      </c>
      <c r="AU440" s="238" t="s">
        <v>138</v>
      </c>
      <c r="AV440" s="14" t="s">
        <v>138</v>
      </c>
      <c r="AW440" s="14" t="s">
        <v>35</v>
      </c>
      <c r="AX440" s="14" t="s">
        <v>79</v>
      </c>
      <c r="AY440" s="238" t="s">
        <v>129</v>
      </c>
    </row>
    <row r="441" spans="1:65" s="16" customFormat="1" ht="11.25">
      <c r="B441" s="250"/>
      <c r="C441" s="251"/>
      <c r="D441" s="219" t="s">
        <v>140</v>
      </c>
      <c r="E441" s="252" t="s">
        <v>1</v>
      </c>
      <c r="F441" s="253" t="s">
        <v>280</v>
      </c>
      <c r="G441" s="251"/>
      <c r="H441" s="254">
        <v>72.209000000000003</v>
      </c>
      <c r="I441" s="255"/>
      <c r="J441" s="251"/>
      <c r="K441" s="251"/>
      <c r="L441" s="256"/>
      <c r="M441" s="257"/>
      <c r="N441" s="258"/>
      <c r="O441" s="258"/>
      <c r="P441" s="258"/>
      <c r="Q441" s="258"/>
      <c r="R441" s="258"/>
      <c r="S441" s="258"/>
      <c r="T441" s="259"/>
      <c r="AT441" s="260" t="s">
        <v>140</v>
      </c>
      <c r="AU441" s="260" t="s">
        <v>138</v>
      </c>
      <c r="AV441" s="16" t="s">
        <v>154</v>
      </c>
      <c r="AW441" s="16" t="s">
        <v>35</v>
      </c>
      <c r="AX441" s="16" t="s">
        <v>79</v>
      </c>
      <c r="AY441" s="260" t="s">
        <v>129</v>
      </c>
    </row>
    <row r="442" spans="1:65" s="13" customFormat="1" ht="11.25">
      <c r="B442" s="217"/>
      <c r="C442" s="218"/>
      <c r="D442" s="219" t="s">
        <v>140</v>
      </c>
      <c r="E442" s="220" t="s">
        <v>1</v>
      </c>
      <c r="F442" s="221" t="s">
        <v>563</v>
      </c>
      <c r="G442" s="218"/>
      <c r="H442" s="220" t="s">
        <v>1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140</v>
      </c>
      <c r="AU442" s="227" t="s">
        <v>138</v>
      </c>
      <c r="AV442" s="13" t="s">
        <v>87</v>
      </c>
      <c r="AW442" s="13" t="s">
        <v>35</v>
      </c>
      <c r="AX442" s="13" t="s">
        <v>79</v>
      </c>
      <c r="AY442" s="227" t="s">
        <v>129</v>
      </c>
    </row>
    <row r="443" spans="1:65" s="14" customFormat="1" ht="11.25">
      <c r="B443" s="228"/>
      <c r="C443" s="229"/>
      <c r="D443" s="219" t="s">
        <v>140</v>
      </c>
      <c r="E443" s="230" t="s">
        <v>1</v>
      </c>
      <c r="F443" s="231" t="s">
        <v>637</v>
      </c>
      <c r="G443" s="229"/>
      <c r="H443" s="232">
        <v>37.558</v>
      </c>
      <c r="I443" s="233"/>
      <c r="J443" s="229"/>
      <c r="K443" s="229"/>
      <c r="L443" s="234"/>
      <c r="M443" s="235"/>
      <c r="N443" s="236"/>
      <c r="O443" s="236"/>
      <c r="P443" s="236"/>
      <c r="Q443" s="236"/>
      <c r="R443" s="236"/>
      <c r="S443" s="236"/>
      <c r="T443" s="237"/>
      <c r="AT443" s="238" t="s">
        <v>140</v>
      </c>
      <c r="AU443" s="238" t="s">
        <v>138</v>
      </c>
      <c r="AV443" s="14" t="s">
        <v>138</v>
      </c>
      <c r="AW443" s="14" t="s">
        <v>35</v>
      </c>
      <c r="AX443" s="14" t="s">
        <v>79</v>
      </c>
      <c r="AY443" s="238" t="s">
        <v>129</v>
      </c>
    </row>
    <row r="444" spans="1:65" s="15" customFormat="1" ht="11.25">
      <c r="B444" s="239"/>
      <c r="C444" s="240"/>
      <c r="D444" s="219" t="s">
        <v>140</v>
      </c>
      <c r="E444" s="241" t="s">
        <v>1</v>
      </c>
      <c r="F444" s="242" t="s">
        <v>144</v>
      </c>
      <c r="G444" s="240"/>
      <c r="H444" s="243">
        <v>109.767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AT444" s="249" t="s">
        <v>140</v>
      </c>
      <c r="AU444" s="249" t="s">
        <v>138</v>
      </c>
      <c r="AV444" s="15" t="s">
        <v>137</v>
      </c>
      <c r="AW444" s="15" t="s">
        <v>35</v>
      </c>
      <c r="AX444" s="15" t="s">
        <v>87</v>
      </c>
      <c r="AY444" s="249" t="s">
        <v>129</v>
      </c>
    </row>
    <row r="445" spans="1:65" s="2" customFormat="1" ht="16.5" customHeight="1">
      <c r="A445" s="35"/>
      <c r="B445" s="36"/>
      <c r="C445" s="204" t="s">
        <v>638</v>
      </c>
      <c r="D445" s="204" t="s">
        <v>132</v>
      </c>
      <c r="E445" s="205" t="s">
        <v>639</v>
      </c>
      <c r="F445" s="206" t="s">
        <v>640</v>
      </c>
      <c r="G445" s="207" t="s">
        <v>185</v>
      </c>
      <c r="H445" s="208">
        <v>147.68899999999999</v>
      </c>
      <c r="I445" s="209"/>
      <c r="J445" s="210">
        <f>ROUND(I445*H445,2)</f>
        <v>0</v>
      </c>
      <c r="K445" s="206" t="s">
        <v>136</v>
      </c>
      <c r="L445" s="40"/>
      <c r="M445" s="211" t="s">
        <v>1</v>
      </c>
      <c r="N445" s="212" t="s">
        <v>45</v>
      </c>
      <c r="O445" s="72"/>
      <c r="P445" s="213">
        <f>O445*H445</f>
        <v>0</v>
      </c>
      <c r="Q445" s="213">
        <v>0</v>
      </c>
      <c r="R445" s="213">
        <f>Q445*H445</f>
        <v>0</v>
      </c>
      <c r="S445" s="213">
        <v>0</v>
      </c>
      <c r="T445" s="21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5" t="s">
        <v>137</v>
      </c>
      <c r="AT445" s="215" t="s">
        <v>132</v>
      </c>
      <c r="AU445" s="215" t="s">
        <v>138</v>
      </c>
      <c r="AY445" s="18" t="s">
        <v>129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8" t="s">
        <v>138</v>
      </c>
      <c r="BK445" s="216">
        <f>ROUND(I445*H445,2)</f>
        <v>0</v>
      </c>
      <c r="BL445" s="18" t="s">
        <v>137</v>
      </c>
      <c r="BM445" s="215" t="s">
        <v>641</v>
      </c>
    </row>
    <row r="446" spans="1:65" s="13" customFormat="1" ht="11.25">
      <c r="B446" s="217"/>
      <c r="C446" s="218"/>
      <c r="D446" s="219" t="s">
        <v>140</v>
      </c>
      <c r="E446" s="220" t="s">
        <v>1</v>
      </c>
      <c r="F446" s="221" t="s">
        <v>473</v>
      </c>
      <c r="G446" s="218"/>
      <c r="H446" s="220" t="s">
        <v>1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140</v>
      </c>
      <c r="AU446" s="227" t="s">
        <v>138</v>
      </c>
      <c r="AV446" s="13" t="s">
        <v>87</v>
      </c>
      <c r="AW446" s="13" t="s">
        <v>35</v>
      </c>
      <c r="AX446" s="13" t="s">
        <v>79</v>
      </c>
      <c r="AY446" s="227" t="s">
        <v>129</v>
      </c>
    </row>
    <row r="447" spans="1:65" s="14" customFormat="1" ht="11.25">
      <c r="B447" s="228"/>
      <c r="C447" s="229"/>
      <c r="D447" s="219" t="s">
        <v>140</v>
      </c>
      <c r="E447" s="230" t="s">
        <v>1</v>
      </c>
      <c r="F447" s="231" t="s">
        <v>490</v>
      </c>
      <c r="G447" s="229"/>
      <c r="H447" s="232">
        <v>3.29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140</v>
      </c>
      <c r="AU447" s="238" t="s">
        <v>138</v>
      </c>
      <c r="AV447" s="14" t="s">
        <v>138</v>
      </c>
      <c r="AW447" s="14" t="s">
        <v>35</v>
      </c>
      <c r="AX447" s="14" t="s">
        <v>79</v>
      </c>
      <c r="AY447" s="238" t="s">
        <v>129</v>
      </c>
    </row>
    <row r="448" spans="1:65" s="13" customFormat="1" ht="11.25">
      <c r="B448" s="217"/>
      <c r="C448" s="218"/>
      <c r="D448" s="219" t="s">
        <v>140</v>
      </c>
      <c r="E448" s="220" t="s">
        <v>1</v>
      </c>
      <c r="F448" s="221" t="s">
        <v>435</v>
      </c>
      <c r="G448" s="218"/>
      <c r="H448" s="220" t="s">
        <v>1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140</v>
      </c>
      <c r="AU448" s="227" t="s">
        <v>138</v>
      </c>
      <c r="AV448" s="13" t="s">
        <v>87</v>
      </c>
      <c r="AW448" s="13" t="s">
        <v>35</v>
      </c>
      <c r="AX448" s="13" t="s">
        <v>79</v>
      </c>
      <c r="AY448" s="227" t="s">
        <v>129</v>
      </c>
    </row>
    <row r="449" spans="1:65" s="14" customFormat="1" ht="11.25">
      <c r="B449" s="228"/>
      <c r="C449" s="229"/>
      <c r="D449" s="219" t="s">
        <v>140</v>
      </c>
      <c r="E449" s="230" t="s">
        <v>1</v>
      </c>
      <c r="F449" s="231" t="s">
        <v>436</v>
      </c>
      <c r="G449" s="229"/>
      <c r="H449" s="232">
        <v>12.218999999999999</v>
      </c>
      <c r="I449" s="233"/>
      <c r="J449" s="229"/>
      <c r="K449" s="229"/>
      <c r="L449" s="234"/>
      <c r="M449" s="235"/>
      <c r="N449" s="236"/>
      <c r="O449" s="236"/>
      <c r="P449" s="236"/>
      <c r="Q449" s="236"/>
      <c r="R449" s="236"/>
      <c r="S449" s="236"/>
      <c r="T449" s="237"/>
      <c r="AT449" s="238" t="s">
        <v>140</v>
      </c>
      <c r="AU449" s="238" t="s">
        <v>138</v>
      </c>
      <c r="AV449" s="14" t="s">
        <v>138</v>
      </c>
      <c r="AW449" s="14" t="s">
        <v>35</v>
      </c>
      <c r="AX449" s="14" t="s">
        <v>79</v>
      </c>
      <c r="AY449" s="238" t="s">
        <v>129</v>
      </c>
    </row>
    <row r="450" spans="1:65" s="16" customFormat="1" ht="11.25">
      <c r="B450" s="250"/>
      <c r="C450" s="251"/>
      <c r="D450" s="219" t="s">
        <v>140</v>
      </c>
      <c r="E450" s="252" t="s">
        <v>1</v>
      </c>
      <c r="F450" s="253" t="s">
        <v>280</v>
      </c>
      <c r="G450" s="251"/>
      <c r="H450" s="254">
        <v>15.509</v>
      </c>
      <c r="I450" s="255"/>
      <c r="J450" s="251"/>
      <c r="K450" s="251"/>
      <c r="L450" s="256"/>
      <c r="M450" s="257"/>
      <c r="N450" s="258"/>
      <c r="O450" s="258"/>
      <c r="P450" s="258"/>
      <c r="Q450" s="258"/>
      <c r="R450" s="258"/>
      <c r="S450" s="258"/>
      <c r="T450" s="259"/>
      <c r="AT450" s="260" t="s">
        <v>140</v>
      </c>
      <c r="AU450" s="260" t="s">
        <v>138</v>
      </c>
      <c r="AV450" s="16" t="s">
        <v>154</v>
      </c>
      <c r="AW450" s="16" t="s">
        <v>35</v>
      </c>
      <c r="AX450" s="16" t="s">
        <v>79</v>
      </c>
      <c r="AY450" s="260" t="s">
        <v>129</v>
      </c>
    </row>
    <row r="451" spans="1:65" s="13" customFormat="1" ht="11.25">
      <c r="B451" s="217"/>
      <c r="C451" s="218"/>
      <c r="D451" s="219" t="s">
        <v>140</v>
      </c>
      <c r="E451" s="220" t="s">
        <v>1</v>
      </c>
      <c r="F451" s="221" t="s">
        <v>491</v>
      </c>
      <c r="G451" s="218"/>
      <c r="H451" s="220" t="s">
        <v>1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140</v>
      </c>
      <c r="AU451" s="227" t="s">
        <v>138</v>
      </c>
      <c r="AV451" s="13" t="s">
        <v>87</v>
      </c>
      <c r="AW451" s="13" t="s">
        <v>35</v>
      </c>
      <c r="AX451" s="13" t="s">
        <v>79</v>
      </c>
      <c r="AY451" s="227" t="s">
        <v>129</v>
      </c>
    </row>
    <row r="452" spans="1:65" s="14" customFormat="1" ht="11.25">
      <c r="B452" s="228"/>
      <c r="C452" s="229"/>
      <c r="D452" s="219" t="s">
        <v>140</v>
      </c>
      <c r="E452" s="230" t="s">
        <v>1</v>
      </c>
      <c r="F452" s="231" t="s">
        <v>476</v>
      </c>
      <c r="G452" s="229"/>
      <c r="H452" s="232">
        <v>40.457000000000001</v>
      </c>
      <c r="I452" s="233"/>
      <c r="J452" s="229"/>
      <c r="K452" s="229"/>
      <c r="L452" s="234"/>
      <c r="M452" s="235"/>
      <c r="N452" s="236"/>
      <c r="O452" s="236"/>
      <c r="P452" s="236"/>
      <c r="Q452" s="236"/>
      <c r="R452" s="236"/>
      <c r="S452" s="236"/>
      <c r="T452" s="237"/>
      <c r="AT452" s="238" t="s">
        <v>140</v>
      </c>
      <c r="AU452" s="238" t="s">
        <v>138</v>
      </c>
      <c r="AV452" s="14" t="s">
        <v>138</v>
      </c>
      <c r="AW452" s="14" t="s">
        <v>35</v>
      </c>
      <c r="AX452" s="14" t="s">
        <v>79</v>
      </c>
      <c r="AY452" s="238" t="s">
        <v>129</v>
      </c>
    </row>
    <row r="453" spans="1:65" s="13" customFormat="1" ht="11.25">
      <c r="B453" s="217"/>
      <c r="C453" s="218"/>
      <c r="D453" s="219" t="s">
        <v>140</v>
      </c>
      <c r="E453" s="220" t="s">
        <v>1</v>
      </c>
      <c r="F453" s="221" t="s">
        <v>467</v>
      </c>
      <c r="G453" s="218"/>
      <c r="H453" s="220" t="s">
        <v>1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AT453" s="227" t="s">
        <v>140</v>
      </c>
      <c r="AU453" s="227" t="s">
        <v>138</v>
      </c>
      <c r="AV453" s="13" t="s">
        <v>87</v>
      </c>
      <c r="AW453" s="13" t="s">
        <v>35</v>
      </c>
      <c r="AX453" s="13" t="s">
        <v>79</v>
      </c>
      <c r="AY453" s="227" t="s">
        <v>129</v>
      </c>
    </row>
    <row r="454" spans="1:65" s="14" customFormat="1" ht="11.25">
      <c r="B454" s="228"/>
      <c r="C454" s="229"/>
      <c r="D454" s="219" t="s">
        <v>140</v>
      </c>
      <c r="E454" s="230" t="s">
        <v>1</v>
      </c>
      <c r="F454" s="231" t="s">
        <v>468</v>
      </c>
      <c r="G454" s="229"/>
      <c r="H454" s="232">
        <v>5.76</v>
      </c>
      <c r="I454" s="233"/>
      <c r="J454" s="229"/>
      <c r="K454" s="229"/>
      <c r="L454" s="234"/>
      <c r="M454" s="235"/>
      <c r="N454" s="236"/>
      <c r="O454" s="236"/>
      <c r="P454" s="236"/>
      <c r="Q454" s="236"/>
      <c r="R454" s="236"/>
      <c r="S454" s="236"/>
      <c r="T454" s="237"/>
      <c r="AT454" s="238" t="s">
        <v>140</v>
      </c>
      <c r="AU454" s="238" t="s">
        <v>138</v>
      </c>
      <c r="AV454" s="14" t="s">
        <v>138</v>
      </c>
      <c r="AW454" s="14" t="s">
        <v>35</v>
      </c>
      <c r="AX454" s="14" t="s">
        <v>79</v>
      </c>
      <c r="AY454" s="238" t="s">
        <v>129</v>
      </c>
    </row>
    <row r="455" spans="1:65" s="16" customFormat="1" ht="11.25">
      <c r="B455" s="250"/>
      <c r="C455" s="251"/>
      <c r="D455" s="219" t="s">
        <v>140</v>
      </c>
      <c r="E455" s="252" t="s">
        <v>1</v>
      </c>
      <c r="F455" s="253" t="s">
        <v>280</v>
      </c>
      <c r="G455" s="251"/>
      <c r="H455" s="254">
        <v>46.216999999999999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AT455" s="260" t="s">
        <v>140</v>
      </c>
      <c r="AU455" s="260" t="s">
        <v>138</v>
      </c>
      <c r="AV455" s="16" t="s">
        <v>154</v>
      </c>
      <c r="AW455" s="16" t="s">
        <v>35</v>
      </c>
      <c r="AX455" s="16" t="s">
        <v>79</v>
      </c>
      <c r="AY455" s="260" t="s">
        <v>129</v>
      </c>
    </row>
    <row r="456" spans="1:65" s="13" customFormat="1" ht="11.25">
      <c r="B456" s="217"/>
      <c r="C456" s="218"/>
      <c r="D456" s="219" t="s">
        <v>140</v>
      </c>
      <c r="E456" s="220" t="s">
        <v>1</v>
      </c>
      <c r="F456" s="221" t="s">
        <v>478</v>
      </c>
      <c r="G456" s="218"/>
      <c r="H456" s="220" t="s">
        <v>1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140</v>
      </c>
      <c r="AU456" s="227" t="s">
        <v>138</v>
      </c>
      <c r="AV456" s="13" t="s">
        <v>87</v>
      </c>
      <c r="AW456" s="13" t="s">
        <v>35</v>
      </c>
      <c r="AX456" s="13" t="s">
        <v>79</v>
      </c>
      <c r="AY456" s="227" t="s">
        <v>129</v>
      </c>
    </row>
    <row r="457" spans="1:65" s="14" customFormat="1" ht="11.25">
      <c r="B457" s="228"/>
      <c r="C457" s="229"/>
      <c r="D457" s="219" t="s">
        <v>140</v>
      </c>
      <c r="E457" s="230" t="s">
        <v>1</v>
      </c>
      <c r="F457" s="231" t="s">
        <v>479</v>
      </c>
      <c r="G457" s="229"/>
      <c r="H457" s="232">
        <v>86.88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AT457" s="238" t="s">
        <v>140</v>
      </c>
      <c r="AU457" s="238" t="s">
        <v>138</v>
      </c>
      <c r="AV457" s="14" t="s">
        <v>138</v>
      </c>
      <c r="AW457" s="14" t="s">
        <v>35</v>
      </c>
      <c r="AX457" s="14" t="s">
        <v>79</v>
      </c>
      <c r="AY457" s="238" t="s">
        <v>129</v>
      </c>
    </row>
    <row r="458" spans="1:65" s="14" customFormat="1" ht="11.25">
      <c r="B458" s="228"/>
      <c r="C458" s="229"/>
      <c r="D458" s="219" t="s">
        <v>140</v>
      </c>
      <c r="E458" s="230" t="s">
        <v>1</v>
      </c>
      <c r="F458" s="231" t="s">
        <v>480</v>
      </c>
      <c r="G458" s="229"/>
      <c r="H458" s="232">
        <v>-4.5490000000000004</v>
      </c>
      <c r="I458" s="233"/>
      <c r="J458" s="229"/>
      <c r="K458" s="229"/>
      <c r="L458" s="234"/>
      <c r="M458" s="235"/>
      <c r="N458" s="236"/>
      <c r="O458" s="236"/>
      <c r="P458" s="236"/>
      <c r="Q458" s="236"/>
      <c r="R458" s="236"/>
      <c r="S458" s="236"/>
      <c r="T458" s="237"/>
      <c r="AT458" s="238" t="s">
        <v>140</v>
      </c>
      <c r="AU458" s="238" t="s">
        <v>138</v>
      </c>
      <c r="AV458" s="14" t="s">
        <v>138</v>
      </c>
      <c r="AW458" s="14" t="s">
        <v>35</v>
      </c>
      <c r="AX458" s="14" t="s">
        <v>79</v>
      </c>
      <c r="AY458" s="238" t="s">
        <v>129</v>
      </c>
    </row>
    <row r="459" spans="1:65" s="16" customFormat="1" ht="11.25">
      <c r="B459" s="250"/>
      <c r="C459" s="251"/>
      <c r="D459" s="219" t="s">
        <v>140</v>
      </c>
      <c r="E459" s="252" t="s">
        <v>1</v>
      </c>
      <c r="F459" s="253" t="s">
        <v>280</v>
      </c>
      <c r="G459" s="251"/>
      <c r="H459" s="254">
        <v>82.331000000000003</v>
      </c>
      <c r="I459" s="255"/>
      <c r="J459" s="251"/>
      <c r="K459" s="251"/>
      <c r="L459" s="256"/>
      <c r="M459" s="257"/>
      <c r="N459" s="258"/>
      <c r="O459" s="258"/>
      <c r="P459" s="258"/>
      <c r="Q459" s="258"/>
      <c r="R459" s="258"/>
      <c r="S459" s="258"/>
      <c r="T459" s="259"/>
      <c r="AT459" s="260" t="s">
        <v>140</v>
      </c>
      <c r="AU459" s="260" t="s">
        <v>138</v>
      </c>
      <c r="AV459" s="16" t="s">
        <v>154</v>
      </c>
      <c r="AW459" s="16" t="s">
        <v>35</v>
      </c>
      <c r="AX459" s="16" t="s">
        <v>79</v>
      </c>
      <c r="AY459" s="260" t="s">
        <v>129</v>
      </c>
    </row>
    <row r="460" spans="1:65" s="13" customFormat="1" ht="11.25">
      <c r="B460" s="217"/>
      <c r="C460" s="218"/>
      <c r="D460" s="219" t="s">
        <v>140</v>
      </c>
      <c r="E460" s="220" t="s">
        <v>1</v>
      </c>
      <c r="F460" s="221" t="s">
        <v>484</v>
      </c>
      <c r="G460" s="218"/>
      <c r="H460" s="220" t="s">
        <v>1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140</v>
      </c>
      <c r="AU460" s="227" t="s">
        <v>138</v>
      </c>
      <c r="AV460" s="13" t="s">
        <v>87</v>
      </c>
      <c r="AW460" s="13" t="s">
        <v>35</v>
      </c>
      <c r="AX460" s="13" t="s">
        <v>79</v>
      </c>
      <c r="AY460" s="227" t="s">
        <v>129</v>
      </c>
    </row>
    <row r="461" spans="1:65" s="14" customFormat="1" ht="11.25">
      <c r="B461" s="228"/>
      <c r="C461" s="229"/>
      <c r="D461" s="219" t="s">
        <v>140</v>
      </c>
      <c r="E461" s="230" t="s">
        <v>1</v>
      </c>
      <c r="F461" s="231" t="s">
        <v>485</v>
      </c>
      <c r="G461" s="229"/>
      <c r="H461" s="232">
        <v>3.6320000000000001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AT461" s="238" t="s">
        <v>140</v>
      </c>
      <c r="AU461" s="238" t="s">
        <v>138</v>
      </c>
      <c r="AV461" s="14" t="s">
        <v>138</v>
      </c>
      <c r="AW461" s="14" t="s">
        <v>35</v>
      </c>
      <c r="AX461" s="14" t="s">
        <v>79</v>
      </c>
      <c r="AY461" s="238" t="s">
        <v>129</v>
      </c>
    </row>
    <row r="462" spans="1:65" s="15" customFormat="1" ht="11.25">
      <c r="B462" s="239"/>
      <c r="C462" s="240"/>
      <c r="D462" s="219" t="s">
        <v>140</v>
      </c>
      <c r="E462" s="241" t="s">
        <v>1</v>
      </c>
      <c r="F462" s="242" t="s">
        <v>144</v>
      </c>
      <c r="G462" s="240"/>
      <c r="H462" s="243">
        <v>147.68899999999999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AT462" s="249" t="s">
        <v>140</v>
      </c>
      <c r="AU462" s="249" t="s">
        <v>138</v>
      </c>
      <c r="AV462" s="15" t="s">
        <v>137</v>
      </c>
      <c r="AW462" s="15" t="s">
        <v>35</v>
      </c>
      <c r="AX462" s="15" t="s">
        <v>87</v>
      </c>
      <c r="AY462" s="249" t="s">
        <v>129</v>
      </c>
    </row>
    <row r="463" spans="1:65" s="2" customFormat="1" ht="16.5" customHeight="1">
      <c r="A463" s="35"/>
      <c r="B463" s="36"/>
      <c r="C463" s="204" t="s">
        <v>642</v>
      </c>
      <c r="D463" s="204" t="s">
        <v>132</v>
      </c>
      <c r="E463" s="205" t="s">
        <v>643</v>
      </c>
      <c r="F463" s="206" t="s">
        <v>644</v>
      </c>
      <c r="G463" s="207" t="s">
        <v>185</v>
      </c>
      <c r="H463" s="208">
        <v>0.432</v>
      </c>
      <c r="I463" s="209"/>
      <c r="J463" s="210">
        <f>ROUND(I463*H463,2)</f>
        <v>0</v>
      </c>
      <c r="K463" s="206" t="s">
        <v>1</v>
      </c>
      <c r="L463" s="40"/>
      <c r="M463" s="211" t="s">
        <v>1</v>
      </c>
      <c r="N463" s="212" t="s">
        <v>45</v>
      </c>
      <c r="O463" s="72"/>
      <c r="P463" s="213">
        <f>O463*H463</f>
        <v>0</v>
      </c>
      <c r="Q463" s="213">
        <v>1.013E-2</v>
      </c>
      <c r="R463" s="213">
        <f>Q463*H463</f>
        <v>4.3761599999999996E-3</v>
      </c>
      <c r="S463" s="213">
        <v>0</v>
      </c>
      <c r="T463" s="21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15" t="s">
        <v>137</v>
      </c>
      <c r="AT463" s="215" t="s">
        <v>132</v>
      </c>
      <c r="AU463" s="215" t="s">
        <v>138</v>
      </c>
      <c r="AY463" s="18" t="s">
        <v>129</v>
      </c>
      <c r="BE463" s="216">
        <f>IF(N463="základní",J463,0)</f>
        <v>0</v>
      </c>
      <c r="BF463" s="216">
        <f>IF(N463="snížená",J463,0)</f>
        <v>0</v>
      </c>
      <c r="BG463" s="216">
        <f>IF(N463="zákl. přenesená",J463,0)</f>
        <v>0</v>
      </c>
      <c r="BH463" s="216">
        <f>IF(N463="sníž. přenesená",J463,0)</f>
        <v>0</v>
      </c>
      <c r="BI463" s="216">
        <f>IF(N463="nulová",J463,0)</f>
        <v>0</v>
      </c>
      <c r="BJ463" s="18" t="s">
        <v>138</v>
      </c>
      <c r="BK463" s="216">
        <f>ROUND(I463*H463,2)</f>
        <v>0</v>
      </c>
      <c r="BL463" s="18" t="s">
        <v>137</v>
      </c>
      <c r="BM463" s="215" t="s">
        <v>645</v>
      </c>
    </row>
    <row r="464" spans="1:65" s="13" customFormat="1" ht="11.25">
      <c r="B464" s="217"/>
      <c r="C464" s="218"/>
      <c r="D464" s="219" t="s">
        <v>140</v>
      </c>
      <c r="E464" s="220" t="s">
        <v>1</v>
      </c>
      <c r="F464" s="221" t="s">
        <v>646</v>
      </c>
      <c r="G464" s="218"/>
      <c r="H464" s="220" t="s">
        <v>1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140</v>
      </c>
      <c r="AU464" s="227" t="s">
        <v>138</v>
      </c>
      <c r="AV464" s="13" t="s">
        <v>87</v>
      </c>
      <c r="AW464" s="13" t="s">
        <v>35</v>
      </c>
      <c r="AX464" s="13" t="s">
        <v>79</v>
      </c>
      <c r="AY464" s="227" t="s">
        <v>129</v>
      </c>
    </row>
    <row r="465" spans="1:65" s="13" customFormat="1" ht="11.25">
      <c r="B465" s="217"/>
      <c r="C465" s="218"/>
      <c r="D465" s="219" t="s">
        <v>140</v>
      </c>
      <c r="E465" s="220" t="s">
        <v>1</v>
      </c>
      <c r="F465" s="221" t="s">
        <v>647</v>
      </c>
      <c r="G465" s="218"/>
      <c r="H465" s="220" t="s">
        <v>1</v>
      </c>
      <c r="I465" s="222"/>
      <c r="J465" s="218"/>
      <c r="K465" s="218"/>
      <c r="L465" s="223"/>
      <c r="M465" s="224"/>
      <c r="N465" s="225"/>
      <c r="O465" s="225"/>
      <c r="P465" s="225"/>
      <c r="Q465" s="225"/>
      <c r="R465" s="225"/>
      <c r="S465" s="225"/>
      <c r="T465" s="226"/>
      <c r="AT465" s="227" t="s">
        <v>140</v>
      </c>
      <c r="AU465" s="227" t="s">
        <v>138</v>
      </c>
      <c r="AV465" s="13" t="s">
        <v>87</v>
      </c>
      <c r="AW465" s="13" t="s">
        <v>35</v>
      </c>
      <c r="AX465" s="13" t="s">
        <v>79</v>
      </c>
      <c r="AY465" s="227" t="s">
        <v>129</v>
      </c>
    </row>
    <row r="466" spans="1:65" s="14" customFormat="1" ht="11.25">
      <c r="B466" s="228"/>
      <c r="C466" s="229"/>
      <c r="D466" s="219" t="s">
        <v>140</v>
      </c>
      <c r="E466" s="230" t="s">
        <v>1</v>
      </c>
      <c r="F466" s="231" t="s">
        <v>648</v>
      </c>
      <c r="G466" s="229"/>
      <c r="H466" s="232">
        <v>0.432</v>
      </c>
      <c r="I466" s="233"/>
      <c r="J466" s="229"/>
      <c r="K466" s="229"/>
      <c r="L466" s="234"/>
      <c r="M466" s="235"/>
      <c r="N466" s="236"/>
      <c r="O466" s="236"/>
      <c r="P466" s="236"/>
      <c r="Q466" s="236"/>
      <c r="R466" s="236"/>
      <c r="S466" s="236"/>
      <c r="T466" s="237"/>
      <c r="AT466" s="238" t="s">
        <v>140</v>
      </c>
      <c r="AU466" s="238" t="s">
        <v>138</v>
      </c>
      <c r="AV466" s="14" t="s">
        <v>138</v>
      </c>
      <c r="AW466" s="14" t="s">
        <v>35</v>
      </c>
      <c r="AX466" s="14" t="s">
        <v>79</v>
      </c>
      <c r="AY466" s="238" t="s">
        <v>129</v>
      </c>
    </row>
    <row r="467" spans="1:65" s="15" customFormat="1" ht="11.25">
      <c r="B467" s="239"/>
      <c r="C467" s="240"/>
      <c r="D467" s="219" t="s">
        <v>140</v>
      </c>
      <c r="E467" s="241" t="s">
        <v>1</v>
      </c>
      <c r="F467" s="242" t="s">
        <v>144</v>
      </c>
      <c r="G467" s="240"/>
      <c r="H467" s="243">
        <v>0.432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AT467" s="249" t="s">
        <v>140</v>
      </c>
      <c r="AU467" s="249" t="s">
        <v>138</v>
      </c>
      <c r="AV467" s="15" t="s">
        <v>137</v>
      </c>
      <c r="AW467" s="15" t="s">
        <v>35</v>
      </c>
      <c r="AX467" s="15" t="s">
        <v>87</v>
      </c>
      <c r="AY467" s="249" t="s">
        <v>129</v>
      </c>
    </row>
    <row r="468" spans="1:65" s="12" customFormat="1" ht="22.9" customHeight="1">
      <c r="B468" s="188"/>
      <c r="C468" s="189"/>
      <c r="D468" s="190" t="s">
        <v>78</v>
      </c>
      <c r="E468" s="202" t="s">
        <v>130</v>
      </c>
      <c r="F468" s="202" t="s">
        <v>131</v>
      </c>
      <c r="G468" s="189"/>
      <c r="H468" s="189"/>
      <c r="I468" s="192"/>
      <c r="J468" s="203">
        <f>BK468</f>
        <v>0</v>
      </c>
      <c r="K468" s="189"/>
      <c r="L468" s="194"/>
      <c r="M468" s="195"/>
      <c r="N468" s="196"/>
      <c r="O468" s="196"/>
      <c r="P468" s="197">
        <f>SUM(P469:P561)</f>
        <v>0</v>
      </c>
      <c r="Q468" s="196"/>
      <c r="R468" s="197">
        <f>SUM(R469:R561)</f>
        <v>9.0658399999999986E-3</v>
      </c>
      <c r="S468" s="196"/>
      <c r="T468" s="198">
        <f>SUM(T469:T561)</f>
        <v>53.712766000000009</v>
      </c>
      <c r="AR468" s="199" t="s">
        <v>87</v>
      </c>
      <c r="AT468" s="200" t="s">
        <v>78</v>
      </c>
      <c r="AU468" s="200" t="s">
        <v>87</v>
      </c>
      <c r="AY468" s="199" t="s">
        <v>129</v>
      </c>
      <c r="BK468" s="201">
        <f>SUM(BK469:BK561)</f>
        <v>0</v>
      </c>
    </row>
    <row r="469" spans="1:65" s="2" customFormat="1" ht="16.5" customHeight="1">
      <c r="A469" s="35"/>
      <c r="B469" s="36"/>
      <c r="C469" s="204" t="s">
        <v>649</v>
      </c>
      <c r="D469" s="204" t="s">
        <v>132</v>
      </c>
      <c r="E469" s="205" t="s">
        <v>650</v>
      </c>
      <c r="F469" s="206" t="s">
        <v>651</v>
      </c>
      <c r="G469" s="207" t="s">
        <v>185</v>
      </c>
      <c r="H469" s="208">
        <v>396.37799999999999</v>
      </c>
      <c r="I469" s="209"/>
      <c r="J469" s="210">
        <f>ROUND(I469*H469,2)</f>
        <v>0</v>
      </c>
      <c r="K469" s="206" t="s">
        <v>136</v>
      </c>
      <c r="L469" s="40"/>
      <c r="M469" s="211" t="s">
        <v>1</v>
      </c>
      <c r="N469" s="212" t="s">
        <v>45</v>
      </c>
      <c r="O469" s="72"/>
      <c r="P469" s="213">
        <f>O469*H469</f>
        <v>0</v>
      </c>
      <c r="Q469" s="213">
        <v>0</v>
      </c>
      <c r="R469" s="213">
        <f>Q469*H469</f>
        <v>0</v>
      </c>
      <c r="S469" s="213">
        <v>0</v>
      </c>
      <c r="T469" s="214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15" t="s">
        <v>137</v>
      </c>
      <c r="AT469" s="215" t="s">
        <v>132</v>
      </c>
      <c r="AU469" s="215" t="s">
        <v>138</v>
      </c>
      <c r="AY469" s="18" t="s">
        <v>129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8" t="s">
        <v>138</v>
      </c>
      <c r="BK469" s="216">
        <f>ROUND(I469*H469,2)</f>
        <v>0</v>
      </c>
      <c r="BL469" s="18" t="s">
        <v>137</v>
      </c>
      <c r="BM469" s="215" t="s">
        <v>652</v>
      </c>
    </row>
    <row r="470" spans="1:65" s="13" customFormat="1" ht="11.25">
      <c r="B470" s="217"/>
      <c r="C470" s="218"/>
      <c r="D470" s="219" t="s">
        <v>140</v>
      </c>
      <c r="E470" s="220" t="s">
        <v>1</v>
      </c>
      <c r="F470" s="221" t="s">
        <v>653</v>
      </c>
      <c r="G470" s="218"/>
      <c r="H470" s="220" t="s">
        <v>1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140</v>
      </c>
      <c r="AU470" s="227" t="s">
        <v>138</v>
      </c>
      <c r="AV470" s="13" t="s">
        <v>87</v>
      </c>
      <c r="AW470" s="13" t="s">
        <v>35</v>
      </c>
      <c r="AX470" s="13" t="s">
        <v>79</v>
      </c>
      <c r="AY470" s="227" t="s">
        <v>129</v>
      </c>
    </row>
    <row r="471" spans="1:65" s="14" customFormat="1" ht="11.25">
      <c r="B471" s="228"/>
      <c r="C471" s="229"/>
      <c r="D471" s="219" t="s">
        <v>140</v>
      </c>
      <c r="E471" s="230" t="s">
        <v>1</v>
      </c>
      <c r="F471" s="231" t="s">
        <v>654</v>
      </c>
      <c r="G471" s="229"/>
      <c r="H471" s="232">
        <v>53.107999999999997</v>
      </c>
      <c r="I471" s="233"/>
      <c r="J471" s="229"/>
      <c r="K471" s="229"/>
      <c r="L471" s="234"/>
      <c r="M471" s="235"/>
      <c r="N471" s="236"/>
      <c r="O471" s="236"/>
      <c r="P471" s="236"/>
      <c r="Q471" s="236"/>
      <c r="R471" s="236"/>
      <c r="S471" s="236"/>
      <c r="T471" s="237"/>
      <c r="AT471" s="238" t="s">
        <v>140</v>
      </c>
      <c r="AU471" s="238" t="s">
        <v>138</v>
      </c>
      <c r="AV471" s="14" t="s">
        <v>138</v>
      </c>
      <c r="AW471" s="14" t="s">
        <v>35</v>
      </c>
      <c r="AX471" s="14" t="s">
        <v>79</v>
      </c>
      <c r="AY471" s="238" t="s">
        <v>129</v>
      </c>
    </row>
    <row r="472" spans="1:65" s="14" customFormat="1" ht="11.25">
      <c r="B472" s="228"/>
      <c r="C472" s="229"/>
      <c r="D472" s="219" t="s">
        <v>140</v>
      </c>
      <c r="E472" s="230" t="s">
        <v>1</v>
      </c>
      <c r="F472" s="231" t="s">
        <v>655</v>
      </c>
      <c r="G472" s="229"/>
      <c r="H472" s="232">
        <v>10.519</v>
      </c>
      <c r="I472" s="233"/>
      <c r="J472" s="229"/>
      <c r="K472" s="229"/>
      <c r="L472" s="234"/>
      <c r="M472" s="235"/>
      <c r="N472" s="236"/>
      <c r="O472" s="236"/>
      <c r="P472" s="236"/>
      <c r="Q472" s="236"/>
      <c r="R472" s="236"/>
      <c r="S472" s="236"/>
      <c r="T472" s="237"/>
      <c r="AT472" s="238" t="s">
        <v>140</v>
      </c>
      <c r="AU472" s="238" t="s">
        <v>138</v>
      </c>
      <c r="AV472" s="14" t="s">
        <v>138</v>
      </c>
      <c r="AW472" s="14" t="s">
        <v>35</v>
      </c>
      <c r="AX472" s="14" t="s">
        <v>79</v>
      </c>
      <c r="AY472" s="238" t="s">
        <v>129</v>
      </c>
    </row>
    <row r="473" spans="1:65" s="16" customFormat="1" ht="11.25">
      <c r="B473" s="250"/>
      <c r="C473" s="251"/>
      <c r="D473" s="219" t="s">
        <v>140</v>
      </c>
      <c r="E473" s="252" t="s">
        <v>1</v>
      </c>
      <c r="F473" s="253" t="s">
        <v>280</v>
      </c>
      <c r="G473" s="251"/>
      <c r="H473" s="254">
        <v>63.627000000000002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AT473" s="260" t="s">
        <v>140</v>
      </c>
      <c r="AU473" s="260" t="s">
        <v>138</v>
      </c>
      <c r="AV473" s="16" t="s">
        <v>154</v>
      </c>
      <c r="AW473" s="16" t="s">
        <v>35</v>
      </c>
      <c r="AX473" s="16" t="s">
        <v>79</v>
      </c>
      <c r="AY473" s="260" t="s">
        <v>129</v>
      </c>
    </row>
    <row r="474" spans="1:65" s="13" customFormat="1" ht="11.25">
      <c r="B474" s="217"/>
      <c r="C474" s="218"/>
      <c r="D474" s="219" t="s">
        <v>140</v>
      </c>
      <c r="E474" s="220" t="s">
        <v>1</v>
      </c>
      <c r="F474" s="221" t="s">
        <v>656</v>
      </c>
      <c r="G474" s="218"/>
      <c r="H474" s="220" t="s">
        <v>1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140</v>
      </c>
      <c r="AU474" s="227" t="s">
        <v>138</v>
      </c>
      <c r="AV474" s="13" t="s">
        <v>87</v>
      </c>
      <c r="AW474" s="13" t="s">
        <v>35</v>
      </c>
      <c r="AX474" s="13" t="s">
        <v>79</v>
      </c>
      <c r="AY474" s="227" t="s">
        <v>129</v>
      </c>
    </row>
    <row r="475" spans="1:65" s="14" customFormat="1" ht="11.25">
      <c r="B475" s="228"/>
      <c r="C475" s="229"/>
      <c r="D475" s="219" t="s">
        <v>140</v>
      </c>
      <c r="E475" s="230" t="s">
        <v>1</v>
      </c>
      <c r="F475" s="231" t="s">
        <v>657</v>
      </c>
      <c r="G475" s="229"/>
      <c r="H475" s="232">
        <v>113.12</v>
      </c>
      <c r="I475" s="233"/>
      <c r="J475" s="229"/>
      <c r="K475" s="229"/>
      <c r="L475" s="234"/>
      <c r="M475" s="235"/>
      <c r="N475" s="236"/>
      <c r="O475" s="236"/>
      <c r="P475" s="236"/>
      <c r="Q475" s="236"/>
      <c r="R475" s="236"/>
      <c r="S475" s="236"/>
      <c r="T475" s="237"/>
      <c r="AT475" s="238" t="s">
        <v>140</v>
      </c>
      <c r="AU475" s="238" t="s">
        <v>138</v>
      </c>
      <c r="AV475" s="14" t="s">
        <v>138</v>
      </c>
      <c r="AW475" s="14" t="s">
        <v>35</v>
      </c>
      <c r="AX475" s="14" t="s">
        <v>79</v>
      </c>
      <c r="AY475" s="238" t="s">
        <v>129</v>
      </c>
    </row>
    <row r="476" spans="1:65" s="13" customFormat="1" ht="11.25">
      <c r="B476" s="217"/>
      <c r="C476" s="218"/>
      <c r="D476" s="219" t="s">
        <v>140</v>
      </c>
      <c r="E476" s="220" t="s">
        <v>1</v>
      </c>
      <c r="F476" s="221" t="s">
        <v>658</v>
      </c>
      <c r="G476" s="218"/>
      <c r="H476" s="220" t="s">
        <v>1</v>
      </c>
      <c r="I476" s="222"/>
      <c r="J476" s="218"/>
      <c r="K476" s="218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140</v>
      </c>
      <c r="AU476" s="227" t="s">
        <v>138</v>
      </c>
      <c r="AV476" s="13" t="s">
        <v>87</v>
      </c>
      <c r="AW476" s="13" t="s">
        <v>35</v>
      </c>
      <c r="AX476" s="13" t="s">
        <v>79</v>
      </c>
      <c r="AY476" s="227" t="s">
        <v>129</v>
      </c>
    </row>
    <row r="477" spans="1:65" s="14" customFormat="1" ht="11.25">
      <c r="B477" s="228"/>
      <c r="C477" s="229"/>
      <c r="D477" s="219" t="s">
        <v>140</v>
      </c>
      <c r="E477" s="230" t="s">
        <v>1</v>
      </c>
      <c r="F477" s="231" t="s">
        <v>659</v>
      </c>
      <c r="G477" s="229"/>
      <c r="H477" s="232">
        <v>72.483000000000004</v>
      </c>
      <c r="I477" s="233"/>
      <c r="J477" s="229"/>
      <c r="K477" s="229"/>
      <c r="L477" s="234"/>
      <c r="M477" s="235"/>
      <c r="N477" s="236"/>
      <c r="O477" s="236"/>
      <c r="P477" s="236"/>
      <c r="Q477" s="236"/>
      <c r="R477" s="236"/>
      <c r="S477" s="236"/>
      <c r="T477" s="237"/>
      <c r="AT477" s="238" t="s">
        <v>140</v>
      </c>
      <c r="AU477" s="238" t="s">
        <v>138</v>
      </c>
      <c r="AV477" s="14" t="s">
        <v>138</v>
      </c>
      <c r="AW477" s="14" t="s">
        <v>35</v>
      </c>
      <c r="AX477" s="14" t="s">
        <v>79</v>
      </c>
      <c r="AY477" s="238" t="s">
        <v>129</v>
      </c>
    </row>
    <row r="478" spans="1:65" s="16" customFormat="1" ht="11.25">
      <c r="B478" s="250"/>
      <c r="C478" s="251"/>
      <c r="D478" s="219" t="s">
        <v>140</v>
      </c>
      <c r="E478" s="252" t="s">
        <v>1</v>
      </c>
      <c r="F478" s="253" t="s">
        <v>280</v>
      </c>
      <c r="G478" s="251"/>
      <c r="H478" s="254">
        <v>185.60300000000001</v>
      </c>
      <c r="I478" s="255"/>
      <c r="J478" s="251"/>
      <c r="K478" s="251"/>
      <c r="L478" s="256"/>
      <c r="M478" s="257"/>
      <c r="N478" s="258"/>
      <c r="O478" s="258"/>
      <c r="P478" s="258"/>
      <c r="Q478" s="258"/>
      <c r="R478" s="258"/>
      <c r="S478" s="258"/>
      <c r="T478" s="259"/>
      <c r="AT478" s="260" t="s">
        <v>140</v>
      </c>
      <c r="AU478" s="260" t="s">
        <v>138</v>
      </c>
      <c r="AV478" s="16" t="s">
        <v>154</v>
      </c>
      <c r="AW478" s="16" t="s">
        <v>35</v>
      </c>
      <c r="AX478" s="16" t="s">
        <v>79</v>
      </c>
      <c r="AY478" s="260" t="s">
        <v>129</v>
      </c>
    </row>
    <row r="479" spans="1:65" s="13" customFormat="1" ht="11.25">
      <c r="B479" s="217"/>
      <c r="C479" s="218"/>
      <c r="D479" s="219" t="s">
        <v>140</v>
      </c>
      <c r="E479" s="220" t="s">
        <v>1</v>
      </c>
      <c r="F479" s="221" t="s">
        <v>660</v>
      </c>
      <c r="G479" s="218"/>
      <c r="H479" s="220" t="s">
        <v>1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140</v>
      </c>
      <c r="AU479" s="227" t="s">
        <v>138</v>
      </c>
      <c r="AV479" s="13" t="s">
        <v>87</v>
      </c>
      <c r="AW479" s="13" t="s">
        <v>35</v>
      </c>
      <c r="AX479" s="13" t="s">
        <v>79</v>
      </c>
      <c r="AY479" s="227" t="s">
        <v>129</v>
      </c>
    </row>
    <row r="480" spans="1:65" s="14" customFormat="1" ht="11.25">
      <c r="B480" s="228"/>
      <c r="C480" s="229"/>
      <c r="D480" s="219" t="s">
        <v>140</v>
      </c>
      <c r="E480" s="230" t="s">
        <v>1</v>
      </c>
      <c r="F480" s="231" t="s">
        <v>661</v>
      </c>
      <c r="G480" s="229"/>
      <c r="H480" s="232">
        <v>78.754999999999995</v>
      </c>
      <c r="I480" s="233"/>
      <c r="J480" s="229"/>
      <c r="K480" s="229"/>
      <c r="L480" s="234"/>
      <c r="M480" s="235"/>
      <c r="N480" s="236"/>
      <c r="O480" s="236"/>
      <c r="P480" s="236"/>
      <c r="Q480" s="236"/>
      <c r="R480" s="236"/>
      <c r="S480" s="236"/>
      <c r="T480" s="237"/>
      <c r="AT480" s="238" t="s">
        <v>140</v>
      </c>
      <c r="AU480" s="238" t="s">
        <v>138</v>
      </c>
      <c r="AV480" s="14" t="s">
        <v>138</v>
      </c>
      <c r="AW480" s="14" t="s">
        <v>35</v>
      </c>
      <c r="AX480" s="14" t="s">
        <v>79</v>
      </c>
      <c r="AY480" s="238" t="s">
        <v>129</v>
      </c>
    </row>
    <row r="481" spans="1:65" s="14" customFormat="1" ht="11.25">
      <c r="B481" s="228"/>
      <c r="C481" s="229"/>
      <c r="D481" s="219" t="s">
        <v>140</v>
      </c>
      <c r="E481" s="230" t="s">
        <v>1</v>
      </c>
      <c r="F481" s="231" t="s">
        <v>662</v>
      </c>
      <c r="G481" s="229"/>
      <c r="H481" s="232">
        <v>68.393000000000001</v>
      </c>
      <c r="I481" s="233"/>
      <c r="J481" s="229"/>
      <c r="K481" s="229"/>
      <c r="L481" s="234"/>
      <c r="M481" s="235"/>
      <c r="N481" s="236"/>
      <c r="O481" s="236"/>
      <c r="P481" s="236"/>
      <c r="Q481" s="236"/>
      <c r="R481" s="236"/>
      <c r="S481" s="236"/>
      <c r="T481" s="237"/>
      <c r="AT481" s="238" t="s">
        <v>140</v>
      </c>
      <c r="AU481" s="238" t="s">
        <v>138</v>
      </c>
      <c r="AV481" s="14" t="s">
        <v>138</v>
      </c>
      <c r="AW481" s="14" t="s">
        <v>35</v>
      </c>
      <c r="AX481" s="14" t="s">
        <v>79</v>
      </c>
      <c r="AY481" s="238" t="s">
        <v>129</v>
      </c>
    </row>
    <row r="482" spans="1:65" s="16" customFormat="1" ht="11.25">
      <c r="B482" s="250"/>
      <c r="C482" s="251"/>
      <c r="D482" s="219" t="s">
        <v>140</v>
      </c>
      <c r="E482" s="252" t="s">
        <v>1</v>
      </c>
      <c r="F482" s="253" t="s">
        <v>280</v>
      </c>
      <c r="G482" s="251"/>
      <c r="H482" s="254">
        <v>147.148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AT482" s="260" t="s">
        <v>140</v>
      </c>
      <c r="AU482" s="260" t="s">
        <v>138</v>
      </c>
      <c r="AV482" s="16" t="s">
        <v>154</v>
      </c>
      <c r="AW482" s="16" t="s">
        <v>35</v>
      </c>
      <c r="AX482" s="16" t="s">
        <v>79</v>
      </c>
      <c r="AY482" s="260" t="s">
        <v>129</v>
      </c>
    </row>
    <row r="483" spans="1:65" s="15" customFormat="1" ht="11.25">
      <c r="B483" s="239"/>
      <c r="C483" s="240"/>
      <c r="D483" s="219" t="s">
        <v>140</v>
      </c>
      <c r="E483" s="241" t="s">
        <v>1</v>
      </c>
      <c r="F483" s="242" t="s">
        <v>144</v>
      </c>
      <c r="G483" s="240"/>
      <c r="H483" s="243">
        <v>396.37799999999999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AT483" s="249" t="s">
        <v>140</v>
      </c>
      <c r="AU483" s="249" t="s">
        <v>138</v>
      </c>
      <c r="AV483" s="15" t="s">
        <v>137</v>
      </c>
      <c r="AW483" s="15" t="s">
        <v>35</v>
      </c>
      <c r="AX483" s="15" t="s">
        <v>87</v>
      </c>
      <c r="AY483" s="249" t="s">
        <v>129</v>
      </c>
    </row>
    <row r="484" spans="1:65" s="2" customFormat="1" ht="16.5" customHeight="1">
      <c r="A484" s="35"/>
      <c r="B484" s="36"/>
      <c r="C484" s="204" t="s">
        <v>663</v>
      </c>
      <c r="D484" s="204" t="s">
        <v>132</v>
      </c>
      <c r="E484" s="205" t="s">
        <v>664</v>
      </c>
      <c r="F484" s="206" t="s">
        <v>665</v>
      </c>
      <c r="G484" s="207" t="s">
        <v>185</v>
      </c>
      <c r="H484" s="208">
        <v>15855.12</v>
      </c>
      <c r="I484" s="209"/>
      <c r="J484" s="210">
        <f>ROUND(I484*H484,2)</f>
        <v>0</v>
      </c>
      <c r="K484" s="206" t="s">
        <v>136</v>
      </c>
      <c r="L484" s="40"/>
      <c r="M484" s="211" t="s">
        <v>1</v>
      </c>
      <c r="N484" s="212" t="s">
        <v>45</v>
      </c>
      <c r="O484" s="72"/>
      <c r="P484" s="213">
        <f>O484*H484</f>
        <v>0</v>
      </c>
      <c r="Q484" s="213">
        <v>0</v>
      </c>
      <c r="R484" s="213">
        <f>Q484*H484</f>
        <v>0</v>
      </c>
      <c r="S484" s="213">
        <v>0</v>
      </c>
      <c r="T484" s="214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15" t="s">
        <v>137</v>
      </c>
      <c r="AT484" s="215" t="s">
        <v>132</v>
      </c>
      <c r="AU484" s="215" t="s">
        <v>138</v>
      </c>
      <c r="AY484" s="18" t="s">
        <v>129</v>
      </c>
      <c r="BE484" s="216">
        <f>IF(N484="základní",J484,0)</f>
        <v>0</v>
      </c>
      <c r="BF484" s="216">
        <f>IF(N484="snížená",J484,0)</f>
        <v>0</v>
      </c>
      <c r="BG484" s="216">
        <f>IF(N484="zákl. přenesená",J484,0)</f>
        <v>0</v>
      </c>
      <c r="BH484" s="216">
        <f>IF(N484="sníž. přenesená",J484,0)</f>
        <v>0</v>
      </c>
      <c r="BI484" s="216">
        <f>IF(N484="nulová",J484,0)</f>
        <v>0</v>
      </c>
      <c r="BJ484" s="18" t="s">
        <v>138</v>
      </c>
      <c r="BK484" s="216">
        <f>ROUND(I484*H484,2)</f>
        <v>0</v>
      </c>
      <c r="BL484" s="18" t="s">
        <v>137</v>
      </c>
      <c r="BM484" s="215" t="s">
        <v>666</v>
      </c>
    </row>
    <row r="485" spans="1:65" s="13" customFormat="1" ht="11.25">
      <c r="B485" s="217"/>
      <c r="C485" s="218"/>
      <c r="D485" s="219" t="s">
        <v>140</v>
      </c>
      <c r="E485" s="220" t="s">
        <v>1</v>
      </c>
      <c r="F485" s="221" t="s">
        <v>667</v>
      </c>
      <c r="G485" s="218"/>
      <c r="H485" s="220" t="s">
        <v>1</v>
      </c>
      <c r="I485" s="222"/>
      <c r="J485" s="218"/>
      <c r="K485" s="218"/>
      <c r="L485" s="223"/>
      <c r="M485" s="224"/>
      <c r="N485" s="225"/>
      <c r="O485" s="225"/>
      <c r="P485" s="225"/>
      <c r="Q485" s="225"/>
      <c r="R485" s="225"/>
      <c r="S485" s="225"/>
      <c r="T485" s="226"/>
      <c r="AT485" s="227" t="s">
        <v>140</v>
      </c>
      <c r="AU485" s="227" t="s">
        <v>138</v>
      </c>
      <c r="AV485" s="13" t="s">
        <v>87</v>
      </c>
      <c r="AW485" s="13" t="s">
        <v>35</v>
      </c>
      <c r="AX485" s="13" t="s">
        <v>79</v>
      </c>
      <c r="AY485" s="227" t="s">
        <v>129</v>
      </c>
    </row>
    <row r="486" spans="1:65" s="14" customFormat="1" ht="11.25">
      <c r="B486" s="228"/>
      <c r="C486" s="229"/>
      <c r="D486" s="219" t="s">
        <v>140</v>
      </c>
      <c r="E486" s="230" t="s">
        <v>1</v>
      </c>
      <c r="F486" s="231" t="s">
        <v>668</v>
      </c>
      <c r="G486" s="229"/>
      <c r="H486" s="232">
        <v>15855.12</v>
      </c>
      <c r="I486" s="233"/>
      <c r="J486" s="229"/>
      <c r="K486" s="229"/>
      <c r="L486" s="234"/>
      <c r="M486" s="235"/>
      <c r="N486" s="236"/>
      <c r="O486" s="236"/>
      <c r="P486" s="236"/>
      <c r="Q486" s="236"/>
      <c r="R486" s="236"/>
      <c r="S486" s="236"/>
      <c r="T486" s="237"/>
      <c r="AT486" s="238" t="s">
        <v>140</v>
      </c>
      <c r="AU486" s="238" t="s">
        <v>138</v>
      </c>
      <c r="AV486" s="14" t="s">
        <v>138</v>
      </c>
      <c r="AW486" s="14" t="s">
        <v>35</v>
      </c>
      <c r="AX486" s="14" t="s">
        <v>87</v>
      </c>
      <c r="AY486" s="238" t="s">
        <v>129</v>
      </c>
    </row>
    <row r="487" spans="1:65" s="2" customFormat="1" ht="16.5" customHeight="1">
      <c r="A487" s="35"/>
      <c r="B487" s="36"/>
      <c r="C487" s="204" t="s">
        <v>669</v>
      </c>
      <c r="D487" s="204" t="s">
        <v>132</v>
      </c>
      <c r="E487" s="205" t="s">
        <v>670</v>
      </c>
      <c r="F487" s="206" t="s">
        <v>671</v>
      </c>
      <c r="G487" s="207" t="s">
        <v>185</v>
      </c>
      <c r="H487" s="208">
        <v>396.37799999999999</v>
      </c>
      <c r="I487" s="209"/>
      <c r="J487" s="210">
        <f>ROUND(I487*H487,2)</f>
        <v>0</v>
      </c>
      <c r="K487" s="206" t="s">
        <v>136</v>
      </c>
      <c r="L487" s="40"/>
      <c r="M487" s="211" t="s">
        <v>1</v>
      </c>
      <c r="N487" s="212" t="s">
        <v>45</v>
      </c>
      <c r="O487" s="72"/>
      <c r="P487" s="213">
        <f>O487*H487</f>
        <v>0</v>
      </c>
      <c r="Q487" s="213">
        <v>0</v>
      </c>
      <c r="R487" s="213">
        <f>Q487*H487</f>
        <v>0</v>
      </c>
      <c r="S487" s="213">
        <v>0</v>
      </c>
      <c r="T487" s="214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15" t="s">
        <v>137</v>
      </c>
      <c r="AT487" s="215" t="s">
        <v>132</v>
      </c>
      <c r="AU487" s="215" t="s">
        <v>138</v>
      </c>
      <c r="AY487" s="18" t="s">
        <v>129</v>
      </c>
      <c r="BE487" s="216">
        <f>IF(N487="základní",J487,0)</f>
        <v>0</v>
      </c>
      <c r="BF487" s="216">
        <f>IF(N487="snížená",J487,0)</f>
        <v>0</v>
      </c>
      <c r="BG487" s="216">
        <f>IF(N487="zákl. přenesená",J487,0)</f>
        <v>0</v>
      </c>
      <c r="BH487" s="216">
        <f>IF(N487="sníž. přenesená",J487,0)</f>
        <v>0</v>
      </c>
      <c r="BI487" s="216">
        <f>IF(N487="nulová",J487,0)</f>
        <v>0</v>
      </c>
      <c r="BJ487" s="18" t="s">
        <v>138</v>
      </c>
      <c r="BK487" s="216">
        <f>ROUND(I487*H487,2)</f>
        <v>0</v>
      </c>
      <c r="BL487" s="18" t="s">
        <v>137</v>
      </c>
      <c r="BM487" s="215" t="s">
        <v>672</v>
      </c>
    </row>
    <row r="488" spans="1:65" s="2" customFormat="1" ht="16.5" customHeight="1">
      <c r="A488" s="35"/>
      <c r="B488" s="36"/>
      <c r="C488" s="204" t="s">
        <v>381</v>
      </c>
      <c r="D488" s="204" t="s">
        <v>132</v>
      </c>
      <c r="E488" s="205" t="s">
        <v>673</v>
      </c>
      <c r="F488" s="206" t="s">
        <v>674</v>
      </c>
      <c r="G488" s="207" t="s">
        <v>185</v>
      </c>
      <c r="H488" s="208">
        <v>396.37799999999999</v>
      </c>
      <c r="I488" s="209"/>
      <c r="J488" s="210">
        <f>ROUND(I488*H488,2)</f>
        <v>0</v>
      </c>
      <c r="K488" s="206" t="s">
        <v>136</v>
      </c>
      <c r="L488" s="40"/>
      <c r="M488" s="211" t="s">
        <v>1</v>
      </c>
      <c r="N488" s="212" t="s">
        <v>45</v>
      </c>
      <c r="O488" s="72"/>
      <c r="P488" s="213">
        <f>O488*H488</f>
        <v>0</v>
      </c>
      <c r="Q488" s="213">
        <v>0</v>
      </c>
      <c r="R488" s="213">
        <f>Q488*H488</f>
        <v>0</v>
      </c>
      <c r="S488" s="213">
        <v>0</v>
      </c>
      <c r="T488" s="214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15" t="s">
        <v>137</v>
      </c>
      <c r="AT488" s="215" t="s">
        <v>132</v>
      </c>
      <c r="AU488" s="215" t="s">
        <v>138</v>
      </c>
      <c r="AY488" s="18" t="s">
        <v>129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18" t="s">
        <v>138</v>
      </c>
      <c r="BK488" s="216">
        <f>ROUND(I488*H488,2)</f>
        <v>0</v>
      </c>
      <c r="BL488" s="18" t="s">
        <v>137</v>
      </c>
      <c r="BM488" s="215" t="s">
        <v>675</v>
      </c>
    </row>
    <row r="489" spans="1:65" s="2" customFormat="1" ht="16.5" customHeight="1">
      <c r="A489" s="35"/>
      <c r="B489" s="36"/>
      <c r="C489" s="204" t="s">
        <v>676</v>
      </c>
      <c r="D489" s="204" t="s">
        <v>132</v>
      </c>
      <c r="E489" s="205" t="s">
        <v>677</v>
      </c>
      <c r="F489" s="206" t="s">
        <v>678</v>
      </c>
      <c r="G489" s="207" t="s">
        <v>185</v>
      </c>
      <c r="H489" s="208">
        <v>15855.12</v>
      </c>
      <c r="I489" s="209"/>
      <c r="J489" s="210">
        <f>ROUND(I489*H489,2)</f>
        <v>0</v>
      </c>
      <c r="K489" s="206" t="s">
        <v>136</v>
      </c>
      <c r="L489" s="40"/>
      <c r="M489" s="211" t="s">
        <v>1</v>
      </c>
      <c r="N489" s="212" t="s">
        <v>45</v>
      </c>
      <c r="O489" s="72"/>
      <c r="P489" s="213">
        <f>O489*H489</f>
        <v>0</v>
      </c>
      <c r="Q489" s="213">
        <v>0</v>
      </c>
      <c r="R489" s="213">
        <f>Q489*H489</f>
        <v>0</v>
      </c>
      <c r="S489" s="213">
        <v>0</v>
      </c>
      <c r="T489" s="21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15" t="s">
        <v>137</v>
      </c>
      <c r="AT489" s="215" t="s">
        <v>132</v>
      </c>
      <c r="AU489" s="215" t="s">
        <v>138</v>
      </c>
      <c r="AY489" s="18" t="s">
        <v>129</v>
      </c>
      <c r="BE489" s="216">
        <f>IF(N489="základní",J489,0)</f>
        <v>0</v>
      </c>
      <c r="BF489" s="216">
        <f>IF(N489="snížená",J489,0)</f>
        <v>0</v>
      </c>
      <c r="BG489" s="216">
        <f>IF(N489="zákl. přenesená",J489,0)</f>
        <v>0</v>
      </c>
      <c r="BH489" s="216">
        <f>IF(N489="sníž. přenesená",J489,0)</f>
        <v>0</v>
      </c>
      <c r="BI489" s="216">
        <f>IF(N489="nulová",J489,0)</f>
        <v>0</v>
      </c>
      <c r="BJ489" s="18" t="s">
        <v>138</v>
      </c>
      <c r="BK489" s="216">
        <f>ROUND(I489*H489,2)</f>
        <v>0</v>
      </c>
      <c r="BL489" s="18" t="s">
        <v>137</v>
      </c>
      <c r="BM489" s="215" t="s">
        <v>679</v>
      </c>
    </row>
    <row r="490" spans="1:65" s="13" customFormat="1" ht="11.25">
      <c r="B490" s="217"/>
      <c r="C490" s="218"/>
      <c r="D490" s="219" t="s">
        <v>140</v>
      </c>
      <c r="E490" s="220" t="s">
        <v>1</v>
      </c>
      <c r="F490" s="221" t="s">
        <v>667</v>
      </c>
      <c r="G490" s="218"/>
      <c r="H490" s="220" t="s">
        <v>1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140</v>
      </c>
      <c r="AU490" s="227" t="s">
        <v>138</v>
      </c>
      <c r="AV490" s="13" t="s">
        <v>87</v>
      </c>
      <c r="AW490" s="13" t="s">
        <v>35</v>
      </c>
      <c r="AX490" s="13" t="s">
        <v>79</v>
      </c>
      <c r="AY490" s="227" t="s">
        <v>129</v>
      </c>
    </row>
    <row r="491" spans="1:65" s="14" customFormat="1" ht="11.25">
      <c r="B491" s="228"/>
      <c r="C491" s="229"/>
      <c r="D491" s="219" t="s">
        <v>140</v>
      </c>
      <c r="E491" s="230" t="s">
        <v>1</v>
      </c>
      <c r="F491" s="231" t="s">
        <v>668</v>
      </c>
      <c r="G491" s="229"/>
      <c r="H491" s="232">
        <v>15855.12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AT491" s="238" t="s">
        <v>140</v>
      </c>
      <c r="AU491" s="238" t="s">
        <v>138</v>
      </c>
      <c r="AV491" s="14" t="s">
        <v>138</v>
      </c>
      <c r="AW491" s="14" t="s">
        <v>35</v>
      </c>
      <c r="AX491" s="14" t="s">
        <v>87</v>
      </c>
      <c r="AY491" s="238" t="s">
        <v>129</v>
      </c>
    </row>
    <row r="492" spans="1:65" s="2" customFormat="1" ht="16.5" customHeight="1">
      <c r="A492" s="35"/>
      <c r="B492" s="36"/>
      <c r="C492" s="204" t="s">
        <v>680</v>
      </c>
      <c r="D492" s="204" t="s">
        <v>132</v>
      </c>
      <c r="E492" s="205" t="s">
        <v>681</v>
      </c>
      <c r="F492" s="206" t="s">
        <v>682</v>
      </c>
      <c r="G492" s="207" t="s">
        <v>185</v>
      </c>
      <c r="H492" s="208">
        <v>396.37799999999999</v>
      </c>
      <c r="I492" s="209"/>
      <c r="J492" s="210">
        <f>ROUND(I492*H492,2)</f>
        <v>0</v>
      </c>
      <c r="K492" s="206" t="s">
        <v>136</v>
      </c>
      <c r="L492" s="40"/>
      <c r="M492" s="211" t="s">
        <v>1</v>
      </c>
      <c r="N492" s="212" t="s">
        <v>45</v>
      </c>
      <c r="O492" s="72"/>
      <c r="P492" s="213">
        <f>O492*H492</f>
        <v>0</v>
      </c>
      <c r="Q492" s="213">
        <v>0</v>
      </c>
      <c r="R492" s="213">
        <f>Q492*H492</f>
        <v>0</v>
      </c>
      <c r="S492" s="213">
        <v>0</v>
      </c>
      <c r="T492" s="214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15" t="s">
        <v>137</v>
      </c>
      <c r="AT492" s="215" t="s">
        <v>132</v>
      </c>
      <c r="AU492" s="215" t="s">
        <v>138</v>
      </c>
      <c r="AY492" s="18" t="s">
        <v>129</v>
      </c>
      <c r="BE492" s="216">
        <f>IF(N492="základní",J492,0)</f>
        <v>0</v>
      </c>
      <c r="BF492" s="216">
        <f>IF(N492="snížená",J492,0)</f>
        <v>0</v>
      </c>
      <c r="BG492" s="216">
        <f>IF(N492="zákl. přenesená",J492,0)</f>
        <v>0</v>
      </c>
      <c r="BH492" s="216">
        <f>IF(N492="sníž. přenesená",J492,0)</f>
        <v>0</v>
      </c>
      <c r="BI492" s="216">
        <f>IF(N492="nulová",J492,0)</f>
        <v>0</v>
      </c>
      <c r="BJ492" s="18" t="s">
        <v>138</v>
      </c>
      <c r="BK492" s="216">
        <f>ROUND(I492*H492,2)</f>
        <v>0</v>
      </c>
      <c r="BL492" s="18" t="s">
        <v>137</v>
      </c>
      <c r="BM492" s="215" t="s">
        <v>683</v>
      </c>
    </row>
    <row r="493" spans="1:65" s="2" customFormat="1" ht="16.5" customHeight="1">
      <c r="A493" s="35"/>
      <c r="B493" s="36"/>
      <c r="C493" s="204" t="s">
        <v>684</v>
      </c>
      <c r="D493" s="204" t="s">
        <v>132</v>
      </c>
      <c r="E493" s="205" t="s">
        <v>685</v>
      </c>
      <c r="F493" s="206" t="s">
        <v>686</v>
      </c>
      <c r="G493" s="207" t="s">
        <v>185</v>
      </c>
      <c r="H493" s="208">
        <v>58.137</v>
      </c>
      <c r="I493" s="209"/>
      <c r="J493" s="210">
        <f>ROUND(I493*H493,2)</f>
        <v>0</v>
      </c>
      <c r="K493" s="206" t="s">
        <v>136</v>
      </c>
      <c r="L493" s="40"/>
      <c r="M493" s="211" t="s">
        <v>1</v>
      </c>
      <c r="N493" s="212" t="s">
        <v>45</v>
      </c>
      <c r="O493" s="72"/>
      <c r="P493" s="213">
        <f>O493*H493</f>
        <v>0</v>
      </c>
      <c r="Q493" s="213">
        <v>1.2999999999999999E-4</v>
      </c>
      <c r="R493" s="213">
        <f>Q493*H493</f>
        <v>7.557809999999999E-3</v>
      </c>
      <c r="S493" s="213">
        <v>0</v>
      </c>
      <c r="T493" s="214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15" t="s">
        <v>137</v>
      </c>
      <c r="AT493" s="215" t="s">
        <v>132</v>
      </c>
      <c r="AU493" s="215" t="s">
        <v>138</v>
      </c>
      <c r="AY493" s="18" t="s">
        <v>129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8" t="s">
        <v>138</v>
      </c>
      <c r="BK493" s="216">
        <f>ROUND(I493*H493,2)</f>
        <v>0</v>
      </c>
      <c r="BL493" s="18" t="s">
        <v>137</v>
      </c>
      <c r="BM493" s="215" t="s">
        <v>687</v>
      </c>
    </row>
    <row r="494" spans="1:65" s="13" customFormat="1" ht="11.25">
      <c r="B494" s="217"/>
      <c r="C494" s="218"/>
      <c r="D494" s="219" t="s">
        <v>140</v>
      </c>
      <c r="E494" s="220" t="s">
        <v>1</v>
      </c>
      <c r="F494" s="221" t="s">
        <v>688</v>
      </c>
      <c r="G494" s="218"/>
      <c r="H494" s="220" t="s">
        <v>1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140</v>
      </c>
      <c r="AU494" s="227" t="s">
        <v>138</v>
      </c>
      <c r="AV494" s="13" t="s">
        <v>87</v>
      </c>
      <c r="AW494" s="13" t="s">
        <v>35</v>
      </c>
      <c r="AX494" s="13" t="s">
        <v>79</v>
      </c>
      <c r="AY494" s="227" t="s">
        <v>129</v>
      </c>
    </row>
    <row r="495" spans="1:65" s="14" customFormat="1" ht="11.25">
      <c r="B495" s="228"/>
      <c r="C495" s="229"/>
      <c r="D495" s="219" t="s">
        <v>140</v>
      </c>
      <c r="E495" s="230" t="s">
        <v>1</v>
      </c>
      <c r="F495" s="231" t="s">
        <v>436</v>
      </c>
      <c r="G495" s="229"/>
      <c r="H495" s="232">
        <v>12.218999999999999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140</v>
      </c>
      <c r="AU495" s="238" t="s">
        <v>138</v>
      </c>
      <c r="AV495" s="14" t="s">
        <v>138</v>
      </c>
      <c r="AW495" s="14" t="s">
        <v>35</v>
      </c>
      <c r="AX495" s="14" t="s">
        <v>79</v>
      </c>
      <c r="AY495" s="238" t="s">
        <v>129</v>
      </c>
    </row>
    <row r="496" spans="1:65" s="13" customFormat="1" ht="11.25">
      <c r="B496" s="217"/>
      <c r="C496" s="218"/>
      <c r="D496" s="219" t="s">
        <v>140</v>
      </c>
      <c r="E496" s="220" t="s">
        <v>1</v>
      </c>
      <c r="F496" s="221" t="s">
        <v>613</v>
      </c>
      <c r="G496" s="218"/>
      <c r="H496" s="220" t="s">
        <v>1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140</v>
      </c>
      <c r="AU496" s="227" t="s">
        <v>138</v>
      </c>
      <c r="AV496" s="13" t="s">
        <v>87</v>
      </c>
      <c r="AW496" s="13" t="s">
        <v>35</v>
      </c>
      <c r="AX496" s="13" t="s">
        <v>79</v>
      </c>
      <c r="AY496" s="227" t="s">
        <v>129</v>
      </c>
    </row>
    <row r="497" spans="1:65" s="14" customFormat="1" ht="11.25">
      <c r="B497" s="228"/>
      <c r="C497" s="229"/>
      <c r="D497" s="219" t="s">
        <v>140</v>
      </c>
      <c r="E497" s="230" t="s">
        <v>1</v>
      </c>
      <c r="F497" s="231" t="s">
        <v>689</v>
      </c>
      <c r="G497" s="229"/>
      <c r="H497" s="232">
        <v>11.256</v>
      </c>
      <c r="I497" s="233"/>
      <c r="J497" s="229"/>
      <c r="K497" s="229"/>
      <c r="L497" s="234"/>
      <c r="M497" s="235"/>
      <c r="N497" s="236"/>
      <c r="O497" s="236"/>
      <c r="P497" s="236"/>
      <c r="Q497" s="236"/>
      <c r="R497" s="236"/>
      <c r="S497" s="236"/>
      <c r="T497" s="237"/>
      <c r="AT497" s="238" t="s">
        <v>140</v>
      </c>
      <c r="AU497" s="238" t="s">
        <v>138</v>
      </c>
      <c r="AV497" s="14" t="s">
        <v>138</v>
      </c>
      <c r="AW497" s="14" t="s">
        <v>35</v>
      </c>
      <c r="AX497" s="14" t="s">
        <v>79</v>
      </c>
      <c r="AY497" s="238" t="s">
        <v>129</v>
      </c>
    </row>
    <row r="498" spans="1:65" s="13" customFormat="1" ht="11.25">
      <c r="B498" s="217"/>
      <c r="C498" s="218"/>
      <c r="D498" s="219" t="s">
        <v>140</v>
      </c>
      <c r="E498" s="220" t="s">
        <v>1</v>
      </c>
      <c r="F498" s="221" t="s">
        <v>478</v>
      </c>
      <c r="G498" s="218"/>
      <c r="H498" s="220" t="s">
        <v>1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140</v>
      </c>
      <c r="AU498" s="227" t="s">
        <v>138</v>
      </c>
      <c r="AV498" s="13" t="s">
        <v>87</v>
      </c>
      <c r="AW498" s="13" t="s">
        <v>35</v>
      </c>
      <c r="AX498" s="13" t="s">
        <v>79</v>
      </c>
      <c r="AY498" s="227" t="s">
        <v>129</v>
      </c>
    </row>
    <row r="499" spans="1:65" s="14" customFormat="1" ht="11.25">
      <c r="B499" s="228"/>
      <c r="C499" s="229"/>
      <c r="D499" s="219" t="s">
        <v>140</v>
      </c>
      <c r="E499" s="230" t="s">
        <v>1</v>
      </c>
      <c r="F499" s="231" t="s">
        <v>690</v>
      </c>
      <c r="G499" s="229"/>
      <c r="H499" s="232">
        <v>32.58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140</v>
      </c>
      <c r="AU499" s="238" t="s">
        <v>138</v>
      </c>
      <c r="AV499" s="14" t="s">
        <v>138</v>
      </c>
      <c r="AW499" s="14" t="s">
        <v>35</v>
      </c>
      <c r="AX499" s="14" t="s">
        <v>79</v>
      </c>
      <c r="AY499" s="238" t="s">
        <v>129</v>
      </c>
    </row>
    <row r="500" spans="1:65" s="16" customFormat="1" ht="11.25">
      <c r="B500" s="250"/>
      <c r="C500" s="251"/>
      <c r="D500" s="219" t="s">
        <v>140</v>
      </c>
      <c r="E500" s="252" t="s">
        <v>1</v>
      </c>
      <c r="F500" s="253" t="s">
        <v>280</v>
      </c>
      <c r="G500" s="251"/>
      <c r="H500" s="254">
        <v>56.055</v>
      </c>
      <c r="I500" s="255"/>
      <c r="J500" s="251"/>
      <c r="K500" s="251"/>
      <c r="L500" s="256"/>
      <c r="M500" s="257"/>
      <c r="N500" s="258"/>
      <c r="O500" s="258"/>
      <c r="P500" s="258"/>
      <c r="Q500" s="258"/>
      <c r="R500" s="258"/>
      <c r="S500" s="258"/>
      <c r="T500" s="259"/>
      <c r="AT500" s="260" t="s">
        <v>140</v>
      </c>
      <c r="AU500" s="260" t="s">
        <v>138</v>
      </c>
      <c r="AV500" s="16" t="s">
        <v>154</v>
      </c>
      <c r="AW500" s="16" t="s">
        <v>35</v>
      </c>
      <c r="AX500" s="16" t="s">
        <v>79</v>
      </c>
      <c r="AY500" s="260" t="s">
        <v>129</v>
      </c>
    </row>
    <row r="501" spans="1:65" s="13" customFormat="1" ht="11.25">
      <c r="B501" s="217"/>
      <c r="C501" s="218"/>
      <c r="D501" s="219" t="s">
        <v>140</v>
      </c>
      <c r="E501" s="220" t="s">
        <v>1</v>
      </c>
      <c r="F501" s="221" t="s">
        <v>484</v>
      </c>
      <c r="G501" s="218"/>
      <c r="H501" s="220" t="s">
        <v>1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AT501" s="227" t="s">
        <v>140</v>
      </c>
      <c r="AU501" s="227" t="s">
        <v>138</v>
      </c>
      <c r="AV501" s="13" t="s">
        <v>87</v>
      </c>
      <c r="AW501" s="13" t="s">
        <v>35</v>
      </c>
      <c r="AX501" s="13" t="s">
        <v>79</v>
      </c>
      <c r="AY501" s="227" t="s">
        <v>129</v>
      </c>
    </row>
    <row r="502" spans="1:65" s="14" customFormat="1" ht="11.25">
      <c r="B502" s="228"/>
      <c r="C502" s="229"/>
      <c r="D502" s="219" t="s">
        <v>140</v>
      </c>
      <c r="E502" s="230" t="s">
        <v>1</v>
      </c>
      <c r="F502" s="231" t="s">
        <v>691</v>
      </c>
      <c r="G502" s="229"/>
      <c r="H502" s="232">
        <v>2.0819999999999999</v>
      </c>
      <c r="I502" s="233"/>
      <c r="J502" s="229"/>
      <c r="K502" s="229"/>
      <c r="L502" s="234"/>
      <c r="M502" s="235"/>
      <c r="N502" s="236"/>
      <c r="O502" s="236"/>
      <c r="P502" s="236"/>
      <c r="Q502" s="236"/>
      <c r="R502" s="236"/>
      <c r="S502" s="236"/>
      <c r="T502" s="237"/>
      <c r="AT502" s="238" t="s">
        <v>140</v>
      </c>
      <c r="AU502" s="238" t="s">
        <v>138</v>
      </c>
      <c r="AV502" s="14" t="s">
        <v>138</v>
      </c>
      <c r="AW502" s="14" t="s">
        <v>35</v>
      </c>
      <c r="AX502" s="14" t="s">
        <v>79</v>
      </c>
      <c r="AY502" s="238" t="s">
        <v>129</v>
      </c>
    </row>
    <row r="503" spans="1:65" s="15" customFormat="1" ht="11.25">
      <c r="B503" s="239"/>
      <c r="C503" s="240"/>
      <c r="D503" s="219" t="s">
        <v>140</v>
      </c>
      <c r="E503" s="241" t="s">
        <v>1</v>
      </c>
      <c r="F503" s="242" t="s">
        <v>144</v>
      </c>
      <c r="G503" s="240"/>
      <c r="H503" s="243">
        <v>58.137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AT503" s="249" t="s">
        <v>140</v>
      </c>
      <c r="AU503" s="249" t="s">
        <v>138</v>
      </c>
      <c r="AV503" s="15" t="s">
        <v>137</v>
      </c>
      <c r="AW503" s="15" t="s">
        <v>35</v>
      </c>
      <c r="AX503" s="15" t="s">
        <v>87</v>
      </c>
      <c r="AY503" s="249" t="s">
        <v>129</v>
      </c>
    </row>
    <row r="504" spans="1:65" s="2" customFormat="1" ht="16.5" customHeight="1">
      <c r="A504" s="35"/>
      <c r="B504" s="36"/>
      <c r="C504" s="204" t="s">
        <v>692</v>
      </c>
      <c r="D504" s="204" t="s">
        <v>132</v>
      </c>
      <c r="E504" s="205" t="s">
        <v>693</v>
      </c>
      <c r="F504" s="206" t="s">
        <v>694</v>
      </c>
      <c r="G504" s="207" t="s">
        <v>185</v>
      </c>
      <c r="H504" s="208">
        <v>3.4780000000000002</v>
      </c>
      <c r="I504" s="209"/>
      <c r="J504" s="210">
        <f>ROUND(I504*H504,2)</f>
        <v>0</v>
      </c>
      <c r="K504" s="206" t="s">
        <v>136</v>
      </c>
      <c r="L504" s="40"/>
      <c r="M504" s="211" t="s">
        <v>1</v>
      </c>
      <c r="N504" s="212" t="s">
        <v>45</v>
      </c>
      <c r="O504" s="72"/>
      <c r="P504" s="213">
        <f>O504*H504</f>
        <v>0</v>
      </c>
      <c r="Q504" s="213">
        <v>2.0000000000000002E-5</v>
      </c>
      <c r="R504" s="213">
        <f>Q504*H504</f>
        <v>6.9560000000000005E-5</v>
      </c>
      <c r="S504" s="213">
        <v>0</v>
      </c>
      <c r="T504" s="214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15" t="s">
        <v>137</v>
      </c>
      <c r="AT504" s="215" t="s">
        <v>132</v>
      </c>
      <c r="AU504" s="215" t="s">
        <v>138</v>
      </c>
      <c r="AY504" s="18" t="s">
        <v>129</v>
      </c>
      <c r="BE504" s="216">
        <f>IF(N504="základní",J504,0)</f>
        <v>0</v>
      </c>
      <c r="BF504" s="216">
        <f>IF(N504="snížená",J504,0)</f>
        <v>0</v>
      </c>
      <c r="BG504" s="216">
        <f>IF(N504="zákl. přenesená",J504,0)</f>
        <v>0</v>
      </c>
      <c r="BH504" s="216">
        <f>IF(N504="sníž. přenesená",J504,0)</f>
        <v>0</v>
      </c>
      <c r="BI504" s="216">
        <f>IF(N504="nulová",J504,0)</f>
        <v>0</v>
      </c>
      <c r="BJ504" s="18" t="s">
        <v>138</v>
      </c>
      <c r="BK504" s="216">
        <f>ROUND(I504*H504,2)</f>
        <v>0</v>
      </c>
      <c r="BL504" s="18" t="s">
        <v>137</v>
      </c>
      <c r="BM504" s="215" t="s">
        <v>695</v>
      </c>
    </row>
    <row r="505" spans="1:65" s="13" customFormat="1" ht="11.25">
      <c r="B505" s="217"/>
      <c r="C505" s="218"/>
      <c r="D505" s="219" t="s">
        <v>140</v>
      </c>
      <c r="E505" s="220" t="s">
        <v>1</v>
      </c>
      <c r="F505" s="221" t="s">
        <v>696</v>
      </c>
      <c r="G505" s="218"/>
      <c r="H505" s="220" t="s">
        <v>1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140</v>
      </c>
      <c r="AU505" s="227" t="s">
        <v>138</v>
      </c>
      <c r="AV505" s="13" t="s">
        <v>87</v>
      </c>
      <c r="AW505" s="13" t="s">
        <v>35</v>
      </c>
      <c r="AX505" s="13" t="s">
        <v>79</v>
      </c>
      <c r="AY505" s="227" t="s">
        <v>129</v>
      </c>
    </row>
    <row r="506" spans="1:65" s="14" customFormat="1" ht="11.25">
      <c r="B506" s="228"/>
      <c r="C506" s="229"/>
      <c r="D506" s="219" t="s">
        <v>140</v>
      </c>
      <c r="E506" s="230" t="s">
        <v>1</v>
      </c>
      <c r="F506" s="231" t="s">
        <v>635</v>
      </c>
      <c r="G506" s="229"/>
      <c r="H506" s="232">
        <v>3.4780000000000002</v>
      </c>
      <c r="I506" s="233"/>
      <c r="J506" s="229"/>
      <c r="K506" s="229"/>
      <c r="L506" s="234"/>
      <c r="M506" s="235"/>
      <c r="N506" s="236"/>
      <c r="O506" s="236"/>
      <c r="P506" s="236"/>
      <c r="Q506" s="236"/>
      <c r="R506" s="236"/>
      <c r="S506" s="236"/>
      <c r="T506" s="237"/>
      <c r="AT506" s="238" t="s">
        <v>140</v>
      </c>
      <c r="AU506" s="238" t="s">
        <v>138</v>
      </c>
      <c r="AV506" s="14" t="s">
        <v>138</v>
      </c>
      <c r="AW506" s="14" t="s">
        <v>35</v>
      </c>
      <c r="AX506" s="14" t="s">
        <v>87</v>
      </c>
      <c r="AY506" s="238" t="s">
        <v>129</v>
      </c>
    </row>
    <row r="507" spans="1:65" s="2" customFormat="1" ht="16.5" customHeight="1">
      <c r="A507" s="35"/>
      <c r="B507" s="36"/>
      <c r="C507" s="204" t="s">
        <v>697</v>
      </c>
      <c r="D507" s="204" t="s">
        <v>132</v>
      </c>
      <c r="E507" s="205" t="s">
        <v>698</v>
      </c>
      <c r="F507" s="206" t="s">
        <v>699</v>
      </c>
      <c r="G507" s="207" t="s">
        <v>185</v>
      </c>
      <c r="H507" s="208">
        <v>37.558</v>
      </c>
      <c r="I507" s="209"/>
      <c r="J507" s="210">
        <f>ROUND(I507*H507,2)</f>
        <v>0</v>
      </c>
      <c r="K507" s="206" t="s">
        <v>136</v>
      </c>
      <c r="L507" s="40"/>
      <c r="M507" s="211" t="s">
        <v>1</v>
      </c>
      <c r="N507" s="212" t="s">
        <v>45</v>
      </c>
      <c r="O507" s="72"/>
      <c r="P507" s="213">
        <f>O507*H507</f>
        <v>0</v>
      </c>
      <c r="Q507" s="213">
        <v>2.0000000000000002E-5</v>
      </c>
      <c r="R507" s="213">
        <f>Q507*H507</f>
        <v>7.5116000000000007E-4</v>
      </c>
      <c r="S507" s="213">
        <v>0</v>
      </c>
      <c r="T507" s="214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15" t="s">
        <v>137</v>
      </c>
      <c r="AT507" s="215" t="s">
        <v>132</v>
      </c>
      <c r="AU507" s="215" t="s">
        <v>138</v>
      </c>
      <c r="AY507" s="18" t="s">
        <v>129</v>
      </c>
      <c r="BE507" s="216">
        <f>IF(N507="základní",J507,0)</f>
        <v>0</v>
      </c>
      <c r="BF507" s="216">
        <f>IF(N507="snížená",J507,0)</f>
        <v>0</v>
      </c>
      <c r="BG507" s="216">
        <f>IF(N507="zákl. přenesená",J507,0)</f>
        <v>0</v>
      </c>
      <c r="BH507" s="216">
        <f>IF(N507="sníž. přenesená",J507,0)</f>
        <v>0</v>
      </c>
      <c r="BI507" s="216">
        <f>IF(N507="nulová",J507,0)</f>
        <v>0</v>
      </c>
      <c r="BJ507" s="18" t="s">
        <v>138</v>
      </c>
      <c r="BK507" s="216">
        <f>ROUND(I507*H507,2)</f>
        <v>0</v>
      </c>
      <c r="BL507" s="18" t="s">
        <v>137</v>
      </c>
      <c r="BM507" s="215" t="s">
        <v>700</v>
      </c>
    </row>
    <row r="508" spans="1:65" s="13" customFormat="1" ht="11.25">
      <c r="B508" s="217"/>
      <c r="C508" s="218"/>
      <c r="D508" s="219" t="s">
        <v>140</v>
      </c>
      <c r="E508" s="220" t="s">
        <v>1</v>
      </c>
      <c r="F508" s="221" t="s">
        <v>563</v>
      </c>
      <c r="G508" s="218"/>
      <c r="H508" s="220" t="s">
        <v>1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140</v>
      </c>
      <c r="AU508" s="227" t="s">
        <v>138</v>
      </c>
      <c r="AV508" s="13" t="s">
        <v>87</v>
      </c>
      <c r="AW508" s="13" t="s">
        <v>35</v>
      </c>
      <c r="AX508" s="13" t="s">
        <v>79</v>
      </c>
      <c r="AY508" s="227" t="s">
        <v>129</v>
      </c>
    </row>
    <row r="509" spans="1:65" s="14" customFormat="1" ht="11.25">
      <c r="B509" s="228"/>
      <c r="C509" s="229"/>
      <c r="D509" s="219" t="s">
        <v>140</v>
      </c>
      <c r="E509" s="230" t="s">
        <v>1</v>
      </c>
      <c r="F509" s="231" t="s">
        <v>637</v>
      </c>
      <c r="G509" s="229"/>
      <c r="H509" s="232">
        <v>37.558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140</v>
      </c>
      <c r="AU509" s="238" t="s">
        <v>138</v>
      </c>
      <c r="AV509" s="14" t="s">
        <v>138</v>
      </c>
      <c r="AW509" s="14" t="s">
        <v>35</v>
      </c>
      <c r="AX509" s="14" t="s">
        <v>87</v>
      </c>
      <c r="AY509" s="238" t="s">
        <v>129</v>
      </c>
    </row>
    <row r="510" spans="1:65" s="2" customFormat="1" ht="16.5" customHeight="1">
      <c r="A510" s="35"/>
      <c r="B510" s="36"/>
      <c r="C510" s="204" t="s">
        <v>701</v>
      </c>
      <c r="D510" s="204" t="s">
        <v>132</v>
      </c>
      <c r="E510" s="205" t="s">
        <v>702</v>
      </c>
      <c r="F510" s="206" t="s">
        <v>703</v>
      </c>
      <c r="G510" s="207" t="s">
        <v>185</v>
      </c>
      <c r="H510" s="208">
        <v>1.5760000000000001</v>
      </c>
      <c r="I510" s="209"/>
      <c r="J510" s="210">
        <f>ROUND(I510*H510,2)</f>
        <v>0</v>
      </c>
      <c r="K510" s="206" t="s">
        <v>136</v>
      </c>
      <c r="L510" s="40"/>
      <c r="M510" s="211" t="s">
        <v>1</v>
      </c>
      <c r="N510" s="212" t="s">
        <v>45</v>
      </c>
      <c r="O510" s="72"/>
      <c r="P510" s="213">
        <f>O510*H510</f>
        <v>0</v>
      </c>
      <c r="Q510" s="213">
        <v>1.0000000000000001E-5</v>
      </c>
      <c r="R510" s="213">
        <f>Q510*H510</f>
        <v>1.5760000000000002E-5</v>
      </c>
      <c r="S510" s="213">
        <v>0</v>
      </c>
      <c r="T510" s="214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15" t="s">
        <v>137</v>
      </c>
      <c r="AT510" s="215" t="s">
        <v>132</v>
      </c>
      <c r="AU510" s="215" t="s">
        <v>138</v>
      </c>
      <c r="AY510" s="18" t="s">
        <v>129</v>
      </c>
      <c r="BE510" s="216">
        <f>IF(N510="základní",J510,0)</f>
        <v>0</v>
      </c>
      <c r="BF510" s="216">
        <f>IF(N510="snížená",J510,0)</f>
        <v>0</v>
      </c>
      <c r="BG510" s="216">
        <f>IF(N510="zákl. přenesená",J510,0)</f>
        <v>0</v>
      </c>
      <c r="BH510" s="216">
        <f>IF(N510="sníž. přenesená",J510,0)</f>
        <v>0</v>
      </c>
      <c r="BI510" s="216">
        <f>IF(N510="nulová",J510,0)</f>
        <v>0</v>
      </c>
      <c r="BJ510" s="18" t="s">
        <v>138</v>
      </c>
      <c r="BK510" s="216">
        <f>ROUND(I510*H510,2)</f>
        <v>0</v>
      </c>
      <c r="BL510" s="18" t="s">
        <v>137</v>
      </c>
      <c r="BM510" s="215" t="s">
        <v>704</v>
      </c>
    </row>
    <row r="511" spans="1:65" s="14" customFormat="1" ht="11.25">
      <c r="B511" s="228"/>
      <c r="C511" s="229"/>
      <c r="D511" s="219" t="s">
        <v>140</v>
      </c>
      <c r="E511" s="230" t="s">
        <v>1</v>
      </c>
      <c r="F511" s="231" t="s">
        <v>705</v>
      </c>
      <c r="G511" s="229"/>
      <c r="H511" s="232">
        <v>1.5760000000000001</v>
      </c>
      <c r="I511" s="233"/>
      <c r="J511" s="229"/>
      <c r="K511" s="229"/>
      <c r="L511" s="234"/>
      <c r="M511" s="235"/>
      <c r="N511" s="236"/>
      <c r="O511" s="236"/>
      <c r="P511" s="236"/>
      <c r="Q511" s="236"/>
      <c r="R511" s="236"/>
      <c r="S511" s="236"/>
      <c r="T511" s="237"/>
      <c r="AT511" s="238" t="s">
        <v>140</v>
      </c>
      <c r="AU511" s="238" t="s">
        <v>138</v>
      </c>
      <c r="AV511" s="14" t="s">
        <v>138</v>
      </c>
      <c r="AW511" s="14" t="s">
        <v>35</v>
      </c>
      <c r="AX511" s="14" t="s">
        <v>87</v>
      </c>
      <c r="AY511" s="238" t="s">
        <v>129</v>
      </c>
    </row>
    <row r="512" spans="1:65" s="2" customFormat="1" ht="16.5" customHeight="1">
      <c r="A512" s="35"/>
      <c r="B512" s="36"/>
      <c r="C512" s="204" t="s">
        <v>706</v>
      </c>
      <c r="D512" s="204" t="s">
        <v>132</v>
      </c>
      <c r="E512" s="205" t="s">
        <v>707</v>
      </c>
      <c r="F512" s="206" t="s">
        <v>708</v>
      </c>
      <c r="G512" s="207" t="s">
        <v>185</v>
      </c>
      <c r="H512" s="208">
        <v>3.0750000000000002</v>
      </c>
      <c r="I512" s="209"/>
      <c r="J512" s="210">
        <f>ROUND(I512*H512,2)</f>
        <v>0</v>
      </c>
      <c r="K512" s="206" t="s">
        <v>136</v>
      </c>
      <c r="L512" s="40"/>
      <c r="M512" s="211" t="s">
        <v>1</v>
      </c>
      <c r="N512" s="212" t="s">
        <v>45</v>
      </c>
      <c r="O512" s="72"/>
      <c r="P512" s="213">
        <f>O512*H512</f>
        <v>0</v>
      </c>
      <c r="Q512" s="213">
        <v>1.0000000000000001E-5</v>
      </c>
      <c r="R512" s="213">
        <f>Q512*H512</f>
        <v>3.0750000000000002E-5</v>
      </c>
      <c r="S512" s="213">
        <v>0</v>
      </c>
      <c r="T512" s="214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15" t="s">
        <v>137</v>
      </c>
      <c r="AT512" s="215" t="s">
        <v>132</v>
      </c>
      <c r="AU512" s="215" t="s">
        <v>138</v>
      </c>
      <c r="AY512" s="18" t="s">
        <v>129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8" t="s">
        <v>138</v>
      </c>
      <c r="BK512" s="216">
        <f>ROUND(I512*H512,2)</f>
        <v>0</v>
      </c>
      <c r="BL512" s="18" t="s">
        <v>137</v>
      </c>
      <c r="BM512" s="215" t="s">
        <v>709</v>
      </c>
    </row>
    <row r="513" spans="1:65" s="14" customFormat="1" ht="11.25">
      <c r="B513" s="228"/>
      <c r="C513" s="229"/>
      <c r="D513" s="219" t="s">
        <v>140</v>
      </c>
      <c r="E513" s="230" t="s">
        <v>1</v>
      </c>
      <c r="F513" s="231" t="s">
        <v>710</v>
      </c>
      <c r="G513" s="229"/>
      <c r="H513" s="232">
        <v>3.0750000000000002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140</v>
      </c>
      <c r="AU513" s="238" t="s">
        <v>138</v>
      </c>
      <c r="AV513" s="14" t="s">
        <v>138</v>
      </c>
      <c r="AW513" s="14" t="s">
        <v>35</v>
      </c>
      <c r="AX513" s="14" t="s">
        <v>87</v>
      </c>
      <c r="AY513" s="238" t="s">
        <v>129</v>
      </c>
    </row>
    <row r="514" spans="1:65" s="2" customFormat="1" ht="16.5" customHeight="1">
      <c r="A514" s="35"/>
      <c r="B514" s="36"/>
      <c r="C514" s="204" t="s">
        <v>711</v>
      </c>
      <c r="D514" s="204" t="s">
        <v>132</v>
      </c>
      <c r="E514" s="205" t="s">
        <v>712</v>
      </c>
      <c r="F514" s="206" t="s">
        <v>713</v>
      </c>
      <c r="G514" s="207" t="s">
        <v>185</v>
      </c>
      <c r="H514" s="208">
        <v>64.08</v>
      </c>
      <c r="I514" s="209"/>
      <c r="J514" s="210">
        <f>ROUND(I514*H514,2)</f>
        <v>0</v>
      </c>
      <c r="K514" s="206" t="s">
        <v>136</v>
      </c>
      <c r="L514" s="40"/>
      <c r="M514" s="211" t="s">
        <v>1</v>
      </c>
      <c r="N514" s="212" t="s">
        <v>45</v>
      </c>
      <c r="O514" s="72"/>
      <c r="P514" s="213">
        <f>O514*H514</f>
        <v>0</v>
      </c>
      <c r="Q514" s="213">
        <v>1.0000000000000001E-5</v>
      </c>
      <c r="R514" s="213">
        <f>Q514*H514</f>
        <v>6.4080000000000007E-4</v>
      </c>
      <c r="S514" s="213">
        <v>0</v>
      </c>
      <c r="T514" s="214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215" t="s">
        <v>137</v>
      </c>
      <c r="AT514" s="215" t="s">
        <v>132</v>
      </c>
      <c r="AU514" s="215" t="s">
        <v>138</v>
      </c>
      <c r="AY514" s="18" t="s">
        <v>129</v>
      </c>
      <c r="BE514" s="216">
        <f>IF(N514="základní",J514,0)</f>
        <v>0</v>
      </c>
      <c r="BF514" s="216">
        <f>IF(N514="snížená",J514,0)</f>
        <v>0</v>
      </c>
      <c r="BG514" s="216">
        <f>IF(N514="zákl. přenesená",J514,0)</f>
        <v>0</v>
      </c>
      <c r="BH514" s="216">
        <f>IF(N514="sníž. přenesená",J514,0)</f>
        <v>0</v>
      </c>
      <c r="BI514" s="216">
        <f>IF(N514="nulová",J514,0)</f>
        <v>0</v>
      </c>
      <c r="BJ514" s="18" t="s">
        <v>138</v>
      </c>
      <c r="BK514" s="216">
        <f>ROUND(I514*H514,2)</f>
        <v>0</v>
      </c>
      <c r="BL514" s="18" t="s">
        <v>137</v>
      </c>
      <c r="BM514" s="215" t="s">
        <v>714</v>
      </c>
    </row>
    <row r="515" spans="1:65" s="14" customFormat="1" ht="11.25">
      <c r="B515" s="228"/>
      <c r="C515" s="229"/>
      <c r="D515" s="219" t="s">
        <v>140</v>
      </c>
      <c r="E515" s="230" t="s">
        <v>1</v>
      </c>
      <c r="F515" s="231" t="s">
        <v>428</v>
      </c>
      <c r="G515" s="229"/>
      <c r="H515" s="232">
        <v>64.08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140</v>
      </c>
      <c r="AU515" s="238" t="s">
        <v>138</v>
      </c>
      <c r="AV515" s="14" t="s">
        <v>138</v>
      </c>
      <c r="AW515" s="14" t="s">
        <v>35</v>
      </c>
      <c r="AX515" s="14" t="s">
        <v>87</v>
      </c>
      <c r="AY515" s="238" t="s">
        <v>129</v>
      </c>
    </row>
    <row r="516" spans="1:65" s="2" customFormat="1" ht="16.5" customHeight="1">
      <c r="A516" s="35"/>
      <c r="B516" s="36"/>
      <c r="C516" s="204" t="s">
        <v>715</v>
      </c>
      <c r="D516" s="204" t="s">
        <v>132</v>
      </c>
      <c r="E516" s="205" t="s">
        <v>716</v>
      </c>
      <c r="F516" s="206" t="s">
        <v>717</v>
      </c>
      <c r="G516" s="207" t="s">
        <v>185</v>
      </c>
      <c r="H516" s="208">
        <v>15.922000000000001</v>
      </c>
      <c r="I516" s="209"/>
      <c r="J516" s="210">
        <f>ROUND(I516*H516,2)</f>
        <v>0</v>
      </c>
      <c r="K516" s="206" t="s">
        <v>136</v>
      </c>
      <c r="L516" s="40"/>
      <c r="M516" s="211" t="s">
        <v>1</v>
      </c>
      <c r="N516" s="212" t="s">
        <v>45</v>
      </c>
      <c r="O516" s="72"/>
      <c r="P516" s="213">
        <f>O516*H516</f>
        <v>0</v>
      </c>
      <c r="Q516" s="213">
        <v>0</v>
      </c>
      <c r="R516" s="213">
        <f>Q516*H516</f>
        <v>0</v>
      </c>
      <c r="S516" s="213">
        <v>0.13100000000000001</v>
      </c>
      <c r="T516" s="214">
        <f>S516*H516</f>
        <v>2.085782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15" t="s">
        <v>137</v>
      </c>
      <c r="AT516" s="215" t="s">
        <v>132</v>
      </c>
      <c r="AU516" s="215" t="s">
        <v>138</v>
      </c>
      <c r="AY516" s="18" t="s">
        <v>129</v>
      </c>
      <c r="BE516" s="216">
        <f>IF(N516="základní",J516,0)</f>
        <v>0</v>
      </c>
      <c r="BF516" s="216">
        <f>IF(N516="snížená",J516,0)</f>
        <v>0</v>
      </c>
      <c r="BG516" s="216">
        <f>IF(N516="zákl. přenesená",J516,0)</f>
        <v>0</v>
      </c>
      <c r="BH516" s="216">
        <f>IF(N516="sníž. přenesená",J516,0)</f>
        <v>0</v>
      </c>
      <c r="BI516" s="216">
        <f>IF(N516="nulová",J516,0)</f>
        <v>0</v>
      </c>
      <c r="BJ516" s="18" t="s">
        <v>138</v>
      </c>
      <c r="BK516" s="216">
        <f>ROUND(I516*H516,2)</f>
        <v>0</v>
      </c>
      <c r="BL516" s="18" t="s">
        <v>137</v>
      </c>
      <c r="BM516" s="215" t="s">
        <v>718</v>
      </c>
    </row>
    <row r="517" spans="1:65" s="13" customFormat="1" ht="11.25">
      <c r="B517" s="217"/>
      <c r="C517" s="218"/>
      <c r="D517" s="219" t="s">
        <v>140</v>
      </c>
      <c r="E517" s="220" t="s">
        <v>1</v>
      </c>
      <c r="F517" s="221" t="s">
        <v>719</v>
      </c>
      <c r="G517" s="218"/>
      <c r="H517" s="220" t="s">
        <v>1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140</v>
      </c>
      <c r="AU517" s="227" t="s">
        <v>138</v>
      </c>
      <c r="AV517" s="13" t="s">
        <v>87</v>
      </c>
      <c r="AW517" s="13" t="s">
        <v>35</v>
      </c>
      <c r="AX517" s="13" t="s">
        <v>79</v>
      </c>
      <c r="AY517" s="227" t="s">
        <v>129</v>
      </c>
    </row>
    <row r="518" spans="1:65" s="14" customFormat="1" ht="11.25">
      <c r="B518" s="228"/>
      <c r="C518" s="229"/>
      <c r="D518" s="219" t="s">
        <v>140</v>
      </c>
      <c r="E518" s="230" t="s">
        <v>1</v>
      </c>
      <c r="F518" s="231" t="s">
        <v>720</v>
      </c>
      <c r="G518" s="229"/>
      <c r="H518" s="232">
        <v>8.5359999999999996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140</v>
      </c>
      <c r="AU518" s="238" t="s">
        <v>138</v>
      </c>
      <c r="AV518" s="14" t="s">
        <v>138</v>
      </c>
      <c r="AW518" s="14" t="s">
        <v>35</v>
      </c>
      <c r="AX518" s="14" t="s">
        <v>79</v>
      </c>
      <c r="AY518" s="238" t="s">
        <v>129</v>
      </c>
    </row>
    <row r="519" spans="1:65" s="14" customFormat="1" ht="11.25">
      <c r="B519" s="228"/>
      <c r="C519" s="229"/>
      <c r="D519" s="219" t="s">
        <v>140</v>
      </c>
      <c r="E519" s="230" t="s">
        <v>1</v>
      </c>
      <c r="F519" s="231" t="s">
        <v>721</v>
      </c>
      <c r="G519" s="229"/>
      <c r="H519" s="232">
        <v>7.3860000000000001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140</v>
      </c>
      <c r="AU519" s="238" t="s">
        <v>138</v>
      </c>
      <c r="AV519" s="14" t="s">
        <v>138</v>
      </c>
      <c r="AW519" s="14" t="s">
        <v>35</v>
      </c>
      <c r="AX519" s="14" t="s">
        <v>79</v>
      </c>
      <c r="AY519" s="238" t="s">
        <v>129</v>
      </c>
    </row>
    <row r="520" spans="1:65" s="15" customFormat="1" ht="11.25">
      <c r="B520" s="239"/>
      <c r="C520" s="240"/>
      <c r="D520" s="219" t="s">
        <v>140</v>
      </c>
      <c r="E520" s="241" t="s">
        <v>1</v>
      </c>
      <c r="F520" s="242" t="s">
        <v>144</v>
      </c>
      <c r="G520" s="240"/>
      <c r="H520" s="243">
        <v>15.922000000000001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AT520" s="249" t="s">
        <v>140</v>
      </c>
      <c r="AU520" s="249" t="s">
        <v>138</v>
      </c>
      <c r="AV520" s="15" t="s">
        <v>137</v>
      </c>
      <c r="AW520" s="15" t="s">
        <v>35</v>
      </c>
      <c r="AX520" s="15" t="s">
        <v>87</v>
      </c>
      <c r="AY520" s="249" t="s">
        <v>129</v>
      </c>
    </row>
    <row r="521" spans="1:65" s="2" customFormat="1" ht="16.5" customHeight="1">
      <c r="A521" s="35"/>
      <c r="B521" s="36"/>
      <c r="C521" s="204" t="s">
        <v>722</v>
      </c>
      <c r="D521" s="204" t="s">
        <v>132</v>
      </c>
      <c r="E521" s="205" t="s">
        <v>723</v>
      </c>
      <c r="F521" s="206" t="s">
        <v>724</v>
      </c>
      <c r="G521" s="207" t="s">
        <v>185</v>
      </c>
      <c r="H521" s="208">
        <v>11.944000000000001</v>
      </c>
      <c r="I521" s="209"/>
      <c r="J521" s="210">
        <f>ROUND(I521*H521,2)</f>
        <v>0</v>
      </c>
      <c r="K521" s="206" t="s">
        <v>136</v>
      </c>
      <c r="L521" s="40"/>
      <c r="M521" s="211" t="s">
        <v>1</v>
      </c>
      <c r="N521" s="212" t="s">
        <v>45</v>
      </c>
      <c r="O521" s="72"/>
      <c r="P521" s="213">
        <f>O521*H521</f>
        <v>0</v>
      </c>
      <c r="Q521" s="213">
        <v>0</v>
      </c>
      <c r="R521" s="213">
        <f>Q521*H521</f>
        <v>0</v>
      </c>
      <c r="S521" s="213">
        <v>0.26100000000000001</v>
      </c>
      <c r="T521" s="214">
        <f>S521*H521</f>
        <v>3.1173840000000004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15" t="s">
        <v>137</v>
      </c>
      <c r="AT521" s="215" t="s">
        <v>132</v>
      </c>
      <c r="AU521" s="215" t="s">
        <v>138</v>
      </c>
      <c r="AY521" s="18" t="s">
        <v>129</v>
      </c>
      <c r="BE521" s="216">
        <f>IF(N521="základní",J521,0)</f>
        <v>0</v>
      </c>
      <c r="BF521" s="216">
        <f>IF(N521="snížená",J521,0)</f>
        <v>0</v>
      </c>
      <c r="BG521" s="216">
        <f>IF(N521="zákl. přenesená",J521,0)</f>
        <v>0</v>
      </c>
      <c r="BH521" s="216">
        <f>IF(N521="sníž. přenesená",J521,0)</f>
        <v>0</v>
      </c>
      <c r="BI521" s="216">
        <f>IF(N521="nulová",J521,0)</f>
        <v>0</v>
      </c>
      <c r="BJ521" s="18" t="s">
        <v>138</v>
      </c>
      <c r="BK521" s="216">
        <f>ROUND(I521*H521,2)</f>
        <v>0</v>
      </c>
      <c r="BL521" s="18" t="s">
        <v>137</v>
      </c>
      <c r="BM521" s="215" t="s">
        <v>725</v>
      </c>
    </row>
    <row r="522" spans="1:65" s="13" customFormat="1" ht="11.25">
      <c r="B522" s="217"/>
      <c r="C522" s="218"/>
      <c r="D522" s="219" t="s">
        <v>140</v>
      </c>
      <c r="E522" s="220" t="s">
        <v>1</v>
      </c>
      <c r="F522" s="221" t="s">
        <v>719</v>
      </c>
      <c r="G522" s="218"/>
      <c r="H522" s="220" t="s">
        <v>1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140</v>
      </c>
      <c r="AU522" s="227" t="s">
        <v>138</v>
      </c>
      <c r="AV522" s="13" t="s">
        <v>87</v>
      </c>
      <c r="AW522" s="13" t="s">
        <v>35</v>
      </c>
      <c r="AX522" s="13" t="s">
        <v>79</v>
      </c>
      <c r="AY522" s="227" t="s">
        <v>129</v>
      </c>
    </row>
    <row r="523" spans="1:65" s="14" customFormat="1" ht="11.25">
      <c r="B523" s="228"/>
      <c r="C523" s="229"/>
      <c r="D523" s="219" t="s">
        <v>140</v>
      </c>
      <c r="E523" s="230" t="s">
        <v>1</v>
      </c>
      <c r="F523" s="231" t="s">
        <v>726</v>
      </c>
      <c r="G523" s="229"/>
      <c r="H523" s="232">
        <v>11.944000000000001</v>
      </c>
      <c r="I523" s="233"/>
      <c r="J523" s="229"/>
      <c r="K523" s="229"/>
      <c r="L523" s="234"/>
      <c r="M523" s="235"/>
      <c r="N523" s="236"/>
      <c r="O523" s="236"/>
      <c r="P523" s="236"/>
      <c r="Q523" s="236"/>
      <c r="R523" s="236"/>
      <c r="S523" s="236"/>
      <c r="T523" s="237"/>
      <c r="AT523" s="238" t="s">
        <v>140</v>
      </c>
      <c r="AU523" s="238" t="s">
        <v>138</v>
      </c>
      <c r="AV523" s="14" t="s">
        <v>138</v>
      </c>
      <c r="AW523" s="14" t="s">
        <v>35</v>
      </c>
      <c r="AX523" s="14" t="s">
        <v>87</v>
      </c>
      <c r="AY523" s="238" t="s">
        <v>129</v>
      </c>
    </row>
    <row r="524" spans="1:65" s="2" customFormat="1" ht="16.5" customHeight="1">
      <c r="A524" s="35"/>
      <c r="B524" s="36"/>
      <c r="C524" s="204" t="s">
        <v>727</v>
      </c>
      <c r="D524" s="204" t="s">
        <v>132</v>
      </c>
      <c r="E524" s="205" t="s">
        <v>728</v>
      </c>
      <c r="F524" s="206" t="s">
        <v>729</v>
      </c>
      <c r="G524" s="207" t="s">
        <v>312</v>
      </c>
      <c r="H524" s="208">
        <v>20.962</v>
      </c>
      <c r="I524" s="209"/>
      <c r="J524" s="210">
        <f>ROUND(I524*H524,2)</f>
        <v>0</v>
      </c>
      <c r="K524" s="206" t="s">
        <v>136</v>
      </c>
      <c r="L524" s="40"/>
      <c r="M524" s="211" t="s">
        <v>1</v>
      </c>
      <c r="N524" s="212" t="s">
        <v>45</v>
      </c>
      <c r="O524" s="72"/>
      <c r="P524" s="213">
        <f>O524*H524</f>
        <v>0</v>
      </c>
      <c r="Q524" s="213">
        <v>0</v>
      </c>
      <c r="R524" s="213">
        <f>Q524*H524</f>
        <v>0</v>
      </c>
      <c r="S524" s="213">
        <v>1.8</v>
      </c>
      <c r="T524" s="214">
        <f>S524*H524</f>
        <v>37.7316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15" t="s">
        <v>137</v>
      </c>
      <c r="AT524" s="215" t="s">
        <v>132</v>
      </c>
      <c r="AU524" s="215" t="s">
        <v>138</v>
      </c>
      <c r="AY524" s="18" t="s">
        <v>129</v>
      </c>
      <c r="BE524" s="216">
        <f>IF(N524="základní",J524,0)</f>
        <v>0</v>
      </c>
      <c r="BF524" s="216">
        <f>IF(N524="snížená",J524,0)</f>
        <v>0</v>
      </c>
      <c r="BG524" s="216">
        <f>IF(N524="zákl. přenesená",J524,0)</f>
        <v>0</v>
      </c>
      <c r="BH524" s="216">
        <f>IF(N524="sníž. přenesená",J524,0)</f>
        <v>0</v>
      </c>
      <c r="BI524" s="216">
        <f>IF(N524="nulová",J524,0)</f>
        <v>0</v>
      </c>
      <c r="BJ524" s="18" t="s">
        <v>138</v>
      </c>
      <c r="BK524" s="216">
        <f>ROUND(I524*H524,2)</f>
        <v>0</v>
      </c>
      <c r="BL524" s="18" t="s">
        <v>137</v>
      </c>
      <c r="BM524" s="215" t="s">
        <v>730</v>
      </c>
    </row>
    <row r="525" spans="1:65" s="13" customFormat="1" ht="11.25">
      <c r="B525" s="217"/>
      <c r="C525" s="218"/>
      <c r="D525" s="219" t="s">
        <v>140</v>
      </c>
      <c r="E525" s="220" t="s">
        <v>1</v>
      </c>
      <c r="F525" s="221" t="s">
        <v>731</v>
      </c>
      <c r="G525" s="218"/>
      <c r="H525" s="220" t="s">
        <v>1</v>
      </c>
      <c r="I525" s="222"/>
      <c r="J525" s="218"/>
      <c r="K525" s="218"/>
      <c r="L525" s="223"/>
      <c r="M525" s="224"/>
      <c r="N525" s="225"/>
      <c r="O525" s="225"/>
      <c r="P525" s="225"/>
      <c r="Q525" s="225"/>
      <c r="R525" s="225"/>
      <c r="S525" s="225"/>
      <c r="T525" s="226"/>
      <c r="AT525" s="227" t="s">
        <v>140</v>
      </c>
      <c r="AU525" s="227" t="s">
        <v>138</v>
      </c>
      <c r="AV525" s="13" t="s">
        <v>87</v>
      </c>
      <c r="AW525" s="13" t="s">
        <v>35</v>
      </c>
      <c r="AX525" s="13" t="s">
        <v>79</v>
      </c>
      <c r="AY525" s="227" t="s">
        <v>129</v>
      </c>
    </row>
    <row r="526" spans="1:65" s="14" customFormat="1" ht="11.25">
      <c r="B526" s="228"/>
      <c r="C526" s="229"/>
      <c r="D526" s="219" t="s">
        <v>140</v>
      </c>
      <c r="E526" s="230" t="s">
        <v>1</v>
      </c>
      <c r="F526" s="231" t="s">
        <v>732</v>
      </c>
      <c r="G526" s="229"/>
      <c r="H526" s="232">
        <v>2.2410000000000001</v>
      </c>
      <c r="I526" s="233"/>
      <c r="J526" s="229"/>
      <c r="K526" s="229"/>
      <c r="L526" s="234"/>
      <c r="M526" s="235"/>
      <c r="N526" s="236"/>
      <c r="O526" s="236"/>
      <c r="P526" s="236"/>
      <c r="Q526" s="236"/>
      <c r="R526" s="236"/>
      <c r="S526" s="236"/>
      <c r="T526" s="237"/>
      <c r="AT526" s="238" t="s">
        <v>140</v>
      </c>
      <c r="AU526" s="238" t="s">
        <v>138</v>
      </c>
      <c r="AV526" s="14" t="s">
        <v>138</v>
      </c>
      <c r="AW526" s="14" t="s">
        <v>35</v>
      </c>
      <c r="AX526" s="14" t="s">
        <v>79</v>
      </c>
      <c r="AY526" s="238" t="s">
        <v>129</v>
      </c>
    </row>
    <row r="527" spans="1:65" s="13" customFormat="1" ht="11.25">
      <c r="B527" s="217"/>
      <c r="C527" s="218"/>
      <c r="D527" s="219" t="s">
        <v>140</v>
      </c>
      <c r="E527" s="220" t="s">
        <v>1</v>
      </c>
      <c r="F527" s="221" t="s">
        <v>719</v>
      </c>
      <c r="G527" s="218"/>
      <c r="H527" s="220" t="s">
        <v>1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140</v>
      </c>
      <c r="AU527" s="227" t="s">
        <v>138</v>
      </c>
      <c r="AV527" s="13" t="s">
        <v>87</v>
      </c>
      <c r="AW527" s="13" t="s">
        <v>35</v>
      </c>
      <c r="AX527" s="13" t="s">
        <v>79</v>
      </c>
      <c r="AY527" s="227" t="s">
        <v>129</v>
      </c>
    </row>
    <row r="528" spans="1:65" s="14" customFormat="1" ht="11.25">
      <c r="B528" s="228"/>
      <c r="C528" s="229"/>
      <c r="D528" s="219" t="s">
        <v>140</v>
      </c>
      <c r="E528" s="230" t="s">
        <v>1</v>
      </c>
      <c r="F528" s="231" t="s">
        <v>733</v>
      </c>
      <c r="G528" s="229"/>
      <c r="H528" s="232">
        <v>11.956</v>
      </c>
      <c r="I528" s="233"/>
      <c r="J528" s="229"/>
      <c r="K528" s="229"/>
      <c r="L528" s="234"/>
      <c r="M528" s="235"/>
      <c r="N528" s="236"/>
      <c r="O528" s="236"/>
      <c r="P528" s="236"/>
      <c r="Q528" s="236"/>
      <c r="R528" s="236"/>
      <c r="S528" s="236"/>
      <c r="T528" s="237"/>
      <c r="AT528" s="238" t="s">
        <v>140</v>
      </c>
      <c r="AU528" s="238" t="s">
        <v>138</v>
      </c>
      <c r="AV528" s="14" t="s">
        <v>138</v>
      </c>
      <c r="AW528" s="14" t="s">
        <v>35</v>
      </c>
      <c r="AX528" s="14" t="s">
        <v>79</v>
      </c>
      <c r="AY528" s="238" t="s">
        <v>129</v>
      </c>
    </row>
    <row r="529" spans="1:65" s="14" customFormat="1" ht="11.25">
      <c r="B529" s="228"/>
      <c r="C529" s="229"/>
      <c r="D529" s="219" t="s">
        <v>140</v>
      </c>
      <c r="E529" s="230" t="s">
        <v>1</v>
      </c>
      <c r="F529" s="231" t="s">
        <v>734</v>
      </c>
      <c r="G529" s="229"/>
      <c r="H529" s="232">
        <v>11.516999999999999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AT529" s="238" t="s">
        <v>140</v>
      </c>
      <c r="AU529" s="238" t="s">
        <v>138</v>
      </c>
      <c r="AV529" s="14" t="s">
        <v>138</v>
      </c>
      <c r="AW529" s="14" t="s">
        <v>35</v>
      </c>
      <c r="AX529" s="14" t="s">
        <v>79</v>
      </c>
      <c r="AY529" s="238" t="s">
        <v>129</v>
      </c>
    </row>
    <row r="530" spans="1:65" s="14" customFormat="1" ht="11.25">
      <c r="B530" s="228"/>
      <c r="C530" s="229"/>
      <c r="D530" s="219" t="s">
        <v>140</v>
      </c>
      <c r="E530" s="230" t="s">
        <v>1</v>
      </c>
      <c r="F530" s="231" t="s">
        <v>735</v>
      </c>
      <c r="G530" s="229"/>
      <c r="H530" s="232">
        <v>-2.8079999999999998</v>
      </c>
      <c r="I530" s="233"/>
      <c r="J530" s="229"/>
      <c r="K530" s="229"/>
      <c r="L530" s="234"/>
      <c r="M530" s="235"/>
      <c r="N530" s="236"/>
      <c r="O530" s="236"/>
      <c r="P530" s="236"/>
      <c r="Q530" s="236"/>
      <c r="R530" s="236"/>
      <c r="S530" s="236"/>
      <c r="T530" s="237"/>
      <c r="AT530" s="238" t="s">
        <v>140</v>
      </c>
      <c r="AU530" s="238" t="s">
        <v>138</v>
      </c>
      <c r="AV530" s="14" t="s">
        <v>138</v>
      </c>
      <c r="AW530" s="14" t="s">
        <v>35</v>
      </c>
      <c r="AX530" s="14" t="s">
        <v>79</v>
      </c>
      <c r="AY530" s="238" t="s">
        <v>129</v>
      </c>
    </row>
    <row r="531" spans="1:65" s="14" customFormat="1" ht="11.25">
      <c r="B531" s="228"/>
      <c r="C531" s="229"/>
      <c r="D531" s="219" t="s">
        <v>140</v>
      </c>
      <c r="E531" s="230" t="s">
        <v>1</v>
      </c>
      <c r="F531" s="231" t="s">
        <v>736</v>
      </c>
      <c r="G531" s="229"/>
      <c r="H531" s="232">
        <v>-1.944</v>
      </c>
      <c r="I531" s="233"/>
      <c r="J531" s="229"/>
      <c r="K531" s="229"/>
      <c r="L531" s="234"/>
      <c r="M531" s="235"/>
      <c r="N531" s="236"/>
      <c r="O531" s="236"/>
      <c r="P531" s="236"/>
      <c r="Q531" s="236"/>
      <c r="R531" s="236"/>
      <c r="S531" s="236"/>
      <c r="T531" s="237"/>
      <c r="AT531" s="238" t="s">
        <v>140</v>
      </c>
      <c r="AU531" s="238" t="s">
        <v>138</v>
      </c>
      <c r="AV531" s="14" t="s">
        <v>138</v>
      </c>
      <c r="AW531" s="14" t="s">
        <v>35</v>
      </c>
      <c r="AX531" s="14" t="s">
        <v>79</v>
      </c>
      <c r="AY531" s="238" t="s">
        <v>129</v>
      </c>
    </row>
    <row r="532" spans="1:65" s="15" customFormat="1" ht="11.25">
      <c r="B532" s="239"/>
      <c r="C532" s="240"/>
      <c r="D532" s="219" t="s">
        <v>140</v>
      </c>
      <c r="E532" s="241" t="s">
        <v>1</v>
      </c>
      <c r="F532" s="242" t="s">
        <v>144</v>
      </c>
      <c r="G532" s="240"/>
      <c r="H532" s="243">
        <v>20.962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AT532" s="249" t="s">
        <v>140</v>
      </c>
      <c r="AU532" s="249" t="s">
        <v>138</v>
      </c>
      <c r="AV532" s="15" t="s">
        <v>137</v>
      </c>
      <c r="AW532" s="15" t="s">
        <v>35</v>
      </c>
      <c r="AX532" s="15" t="s">
        <v>87</v>
      </c>
      <c r="AY532" s="249" t="s">
        <v>129</v>
      </c>
    </row>
    <row r="533" spans="1:65" s="2" customFormat="1" ht="16.5" customHeight="1">
      <c r="A533" s="35"/>
      <c r="B533" s="36"/>
      <c r="C533" s="204" t="s">
        <v>737</v>
      </c>
      <c r="D533" s="204" t="s">
        <v>132</v>
      </c>
      <c r="E533" s="205" t="s">
        <v>738</v>
      </c>
      <c r="F533" s="206" t="s">
        <v>739</v>
      </c>
      <c r="G533" s="207" t="s">
        <v>312</v>
      </c>
      <c r="H533" s="208">
        <v>2.73</v>
      </c>
      <c r="I533" s="209"/>
      <c r="J533" s="210">
        <f>ROUND(I533*H533,2)</f>
        <v>0</v>
      </c>
      <c r="K533" s="206" t="s">
        <v>136</v>
      </c>
      <c r="L533" s="40"/>
      <c r="M533" s="211" t="s">
        <v>1</v>
      </c>
      <c r="N533" s="212" t="s">
        <v>45</v>
      </c>
      <c r="O533" s="72"/>
      <c r="P533" s="213">
        <f>O533*H533</f>
        <v>0</v>
      </c>
      <c r="Q533" s="213">
        <v>0</v>
      </c>
      <c r="R533" s="213">
        <f>Q533*H533</f>
        <v>0</v>
      </c>
      <c r="S533" s="213">
        <v>1.95</v>
      </c>
      <c r="T533" s="214">
        <f>S533*H533</f>
        <v>5.3235000000000001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15" t="s">
        <v>137</v>
      </c>
      <c r="AT533" s="215" t="s">
        <v>132</v>
      </c>
      <c r="AU533" s="215" t="s">
        <v>138</v>
      </c>
      <c r="AY533" s="18" t="s">
        <v>129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18" t="s">
        <v>138</v>
      </c>
      <c r="BK533" s="216">
        <f>ROUND(I533*H533,2)</f>
        <v>0</v>
      </c>
      <c r="BL533" s="18" t="s">
        <v>137</v>
      </c>
      <c r="BM533" s="215" t="s">
        <v>740</v>
      </c>
    </row>
    <row r="534" spans="1:65" s="13" customFormat="1" ht="11.25">
      <c r="B534" s="217"/>
      <c r="C534" s="218"/>
      <c r="D534" s="219" t="s">
        <v>140</v>
      </c>
      <c r="E534" s="220" t="s">
        <v>1</v>
      </c>
      <c r="F534" s="221" t="s">
        <v>741</v>
      </c>
      <c r="G534" s="218"/>
      <c r="H534" s="220" t="s">
        <v>1</v>
      </c>
      <c r="I534" s="222"/>
      <c r="J534" s="218"/>
      <c r="K534" s="218"/>
      <c r="L534" s="223"/>
      <c r="M534" s="224"/>
      <c r="N534" s="225"/>
      <c r="O534" s="225"/>
      <c r="P534" s="225"/>
      <c r="Q534" s="225"/>
      <c r="R534" s="225"/>
      <c r="S534" s="225"/>
      <c r="T534" s="226"/>
      <c r="AT534" s="227" t="s">
        <v>140</v>
      </c>
      <c r="AU534" s="227" t="s">
        <v>138</v>
      </c>
      <c r="AV534" s="13" t="s">
        <v>87</v>
      </c>
      <c r="AW534" s="13" t="s">
        <v>35</v>
      </c>
      <c r="AX534" s="13" t="s">
        <v>79</v>
      </c>
      <c r="AY534" s="227" t="s">
        <v>129</v>
      </c>
    </row>
    <row r="535" spans="1:65" s="14" customFormat="1" ht="11.25">
      <c r="B535" s="228"/>
      <c r="C535" s="229"/>
      <c r="D535" s="219" t="s">
        <v>140</v>
      </c>
      <c r="E535" s="230" t="s">
        <v>1</v>
      </c>
      <c r="F535" s="231" t="s">
        <v>742</v>
      </c>
      <c r="G535" s="229"/>
      <c r="H535" s="232">
        <v>2.73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AT535" s="238" t="s">
        <v>140</v>
      </c>
      <c r="AU535" s="238" t="s">
        <v>138</v>
      </c>
      <c r="AV535" s="14" t="s">
        <v>138</v>
      </c>
      <c r="AW535" s="14" t="s">
        <v>35</v>
      </c>
      <c r="AX535" s="14" t="s">
        <v>87</v>
      </c>
      <c r="AY535" s="238" t="s">
        <v>129</v>
      </c>
    </row>
    <row r="536" spans="1:65" s="2" customFormat="1" ht="16.5" customHeight="1">
      <c r="A536" s="35"/>
      <c r="B536" s="36"/>
      <c r="C536" s="204" t="s">
        <v>743</v>
      </c>
      <c r="D536" s="204" t="s">
        <v>132</v>
      </c>
      <c r="E536" s="205" t="s">
        <v>744</v>
      </c>
      <c r="F536" s="206" t="s">
        <v>745</v>
      </c>
      <c r="G536" s="207" t="s">
        <v>185</v>
      </c>
      <c r="H536" s="208">
        <v>17.579999999999998</v>
      </c>
      <c r="I536" s="209"/>
      <c r="J536" s="210">
        <f>ROUND(I536*H536,2)</f>
        <v>0</v>
      </c>
      <c r="K536" s="206" t="s">
        <v>136</v>
      </c>
      <c r="L536" s="40"/>
      <c r="M536" s="211" t="s">
        <v>1</v>
      </c>
      <c r="N536" s="212" t="s">
        <v>45</v>
      </c>
      <c r="O536" s="72"/>
      <c r="P536" s="213">
        <f>O536*H536</f>
        <v>0</v>
      </c>
      <c r="Q536" s="213">
        <v>0</v>
      </c>
      <c r="R536" s="213">
        <f>Q536*H536</f>
        <v>0</v>
      </c>
      <c r="S536" s="213">
        <v>5.5E-2</v>
      </c>
      <c r="T536" s="214">
        <f>S536*H536</f>
        <v>0.96689999999999987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15" t="s">
        <v>137</v>
      </c>
      <c r="AT536" s="215" t="s">
        <v>132</v>
      </c>
      <c r="AU536" s="215" t="s">
        <v>138</v>
      </c>
      <c r="AY536" s="18" t="s">
        <v>129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8" t="s">
        <v>138</v>
      </c>
      <c r="BK536" s="216">
        <f>ROUND(I536*H536,2)</f>
        <v>0</v>
      </c>
      <c r="BL536" s="18" t="s">
        <v>137</v>
      </c>
      <c r="BM536" s="215" t="s">
        <v>746</v>
      </c>
    </row>
    <row r="537" spans="1:65" s="13" customFormat="1" ht="11.25">
      <c r="B537" s="217"/>
      <c r="C537" s="218"/>
      <c r="D537" s="219" t="s">
        <v>140</v>
      </c>
      <c r="E537" s="220" t="s">
        <v>1</v>
      </c>
      <c r="F537" s="221" t="s">
        <v>731</v>
      </c>
      <c r="G537" s="218"/>
      <c r="H537" s="220" t="s">
        <v>1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140</v>
      </c>
      <c r="AU537" s="227" t="s">
        <v>138</v>
      </c>
      <c r="AV537" s="13" t="s">
        <v>87</v>
      </c>
      <c r="AW537" s="13" t="s">
        <v>35</v>
      </c>
      <c r="AX537" s="13" t="s">
        <v>79</v>
      </c>
      <c r="AY537" s="227" t="s">
        <v>129</v>
      </c>
    </row>
    <row r="538" spans="1:65" s="14" customFormat="1" ht="11.25">
      <c r="B538" s="228"/>
      <c r="C538" s="229"/>
      <c r="D538" s="219" t="s">
        <v>140</v>
      </c>
      <c r="E538" s="230" t="s">
        <v>1</v>
      </c>
      <c r="F538" s="231" t="s">
        <v>747</v>
      </c>
      <c r="G538" s="229"/>
      <c r="H538" s="232">
        <v>4.5069999999999997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AT538" s="238" t="s">
        <v>140</v>
      </c>
      <c r="AU538" s="238" t="s">
        <v>138</v>
      </c>
      <c r="AV538" s="14" t="s">
        <v>138</v>
      </c>
      <c r="AW538" s="14" t="s">
        <v>35</v>
      </c>
      <c r="AX538" s="14" t="s">
        <v>79</v>
      </c>
      <c r="AY538" s="238" t="s">
        <v>129</v>
      </c>
    </row>
    <row r="539" spans="1:65" s="13" customFormat="1" ht="11.25">
      <c r="B539" s="217"/>
      <c r="C539" s="218"/>
      <c r="D539" s="219" t="s">
        <v>140</v>
      </c>
      <c r="E539" s="220" t="s">
        <v>1</v>
      </c>
      <c r="F539" s="221" t="s">
        <v>719</v>
      </c>
      <c r="G539" s="218"/>
      <c r="H539" s="220" t="s">
        <v>1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AT539" s="227" t="s">
        <v>140</v>
      </c>
      <c r="AU539" s="227" t="s">
        <v>138</v>
      </c>
      <c r="AV539" s="13" t="s">
        <v>87</v>
      </c>
      <c r="AW539" s="13" t="s">
        <v>35</v>
      </c>
      <c r="AX539" s="13" t="s">
        <v>79</v>
      </c>
      <c r="AY539" s="227" t="s">
        <v>129</v>
      </c>
    </row>
    <row r="540" spans="1:65" s="14" customFormat="1" ht="11.25">
      <c r="B540" s="228"/>
      <c r="C540" s="229"/>
      <c r="D540" s="219" t="s">
        <v>140</v>
      </c>
      <c r="E540" s="230" t="s">
        <v>1</v>
      </c>
      <c r="F540" s="231" t="s">
        <v>748</v>
      </c>
      <c r="G540" s="229"/>
      <c r="H540" s="232">
        <v>6.6040000000000001</v>
      </c>
      <c r="I540" s="233"/>
      <c r="J540" s="229"/>
      <c r="K540" s="229"/>
      <c r="L540" s="234"/>
      <c r="M540" s="235"/>
      <c r="N540" s="236"/>
      <c r="O540" s="236"/>
      <c r="P540" s="236"/>
      <c r="Q540" s="236"/>
      <c r="R540" s="236"/>
      <c r="S540" s="236"/>
      <c r="T540" s="237"/>
      <c r="AT540" s="238" t="s">
        <v>140</v>
      </c>
      <c r="AU540" s="238" t="s">
        <v>138</v>
      </c>
      <c r="AV540" s="14" t="s">
        <v>138</v>
      </c>
      <c r="AW540" s="14" t="s">
        <v>35</v>
      </c>
      <c r="AX540" s="14" t="s">
        <v>79</v>
      </c>
      <c r="AY540" s="238" t="s">
        <v>129</v>
      </c>
    </row>
    <row r="541" spans="1:65" s="14" customFormat="1" ht="11.25">
      <c r="B541" s="228"/>
      <c r="C541" s="229"/>
      <c r="D541" s="219" t="s">
        <v>140</v>
      </c>
      <c r="E541" s="230" t="s">
        <v>1</v>
      </c>
      <c r="F541" s="231" t="s">
        <v>749</v>
      </c>
      <c r="G541" s="229"/>
      <c r="H541" s="232">
        <v>6.4690000000000003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AT541" s="238" t="s">
        <v>140</v>
      </c>
      <c r="AU541" s="238" t="s">
        <v>138</v>
      </c>
      <c r="AV541" s="14" t="s">
        <v>138</v>
      </c>
      <c r="AW541" s="14" t="s">
        <v>35</v>
      </c>
      <c r="AX541" s="14" t="s">
        <v>79</v>
      </c>
      <c r="AY541" s="238" t="s">
        <v>129</v>
      </c>
    </row>
    <row r="542" spans="1:65" s="15" customFormat="1" ht="11.25">
      <c r="B542" s="239"/>
      <c r="C542" s="240"/>
      <c r="D542" s="219" t="s">
        <v>140</v>
      </c>
      <c r="E542" s="241" t="s">
        <v>1</v>
      </c>
      <c r="F542" s="242" t="s">
        <v>144</v>
      </c>
      <c r="G542" s="240"/>
      <c r="H542" s="243">
        <v>17.579999999999998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AT542" s="249" t="s">
        <v>140</v>
      </c>
      <c r="AU542" s="249" t="s">
        <v>138</v>
      </c>
      <c r="AV542" s="15" t="s">
        <v>137</v>
      </c>
      <c r="AW542" s="15" t="s">
        <v>35</v>
      </c>
      <c r="AX542" s="15" t="s">
        <v>87</v>
      </c>
      <c r="AY542" s="249" t="s">
        <v>129</v>
      </c>
    </row>
    <row r="543" spans="1:65" s="2" customFormat="1" ht="16.5" customHeight="1">
      <c r="A543" s="35"/>
      <c r="B543" s="36"/>
      <c r="C543" s="204" t="s">
        <v>750</v>
      </c>
      <c r="D543" s="204" t="s">
        <v>132</v>
      </c>
      <c r="E543" s="205" t="s">
        <v>751</v>
      </c>
      <c r="F543" s="206" t="s">
        <v>752</v>
      </c>
      <c r="G543" s="207" t="s">
        <v>185</v>
      </c>
      <c r="H543" s="208">
        <v>1.92</v>
      </c>
      <c r="I543" s="209"/>
      <c r="J543" s="210">
        <f>ROUND(I543*H543,2)</f>
        <v>0</v>
      </c>
      <c r="K543" s="206" t="s">
        <v>136</v>
      </c>
      <c r="L543" s="40"/>
      <c r="M543" s="211" t="s">
        <v>1</v>
      </c>
      <c r="N543" s="212" t="s">
        <v>45</v>
      </c>
      <c r="O543" s="72"/>
      <c r="P543" s="213">
        <f>O543*H543</f>
        <v>0</v>
      </c>
      <c r="Q543" s="213">
        <v>0</v>
      </c>
      <c r="R543" s="213">
        <f>Q543*H543</f>
        <v>0</v>
      </c>
      <c r="S543" s="213">
        <v>3.7999999999999999E-2</v>
      </c>
      <c r="T543" s="214">
        <f>S543*H543</f>
        <v>7.2959999999999997E-2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15" t="s">
        <v>137</v>
      </c>
      <c r="AT543" s="215" t="s">
        <v>132</v>
      </c>
      <c r="AU543" s="215" t="s">
        <v>138</v>
      </c>
      <c r="AY543" s="18" t="s">
        <v>129</v>
      </c>
      <c r="BE543" s="216">
        <f>IF(N543="základní",J543,0)</f>
        <v>0</v>
      </c>
      <c r="BF543" s="216">
        <f>IF(N543="snížená",J543,0)</f>
        <v>0</v>
      </c>
      <c r="BG543" s="216">
        <f>IF(N543="zákl. přenesená",J543,0)</f>
        <v>0</v>
      </c>
      <c r="BH543" s="216">
        <f>IF(N543="sníž. přenesená",J543,0)</f>
        <v>0</v>
      </c>
      <c r="BI543" s="216">
        <f>IF(N543="nulová",J543,0)</f>
        <v>0</v>
      </c>
      <c r="BJ543" s="18" t="s">
        <v>138</v>
      </c>
      <c r="BK543" s="216">
        <f>ROUND(I543*H543,2)</f>
        <v>0</v>
      </c>
      <c r="BL543" s="18" t="s">
        <v>137</v>
      </c>
      <c r="BM543" s="215" t="s">
        <v>753</v>
      </c>
    </row>
    <row r="544" spans="1:65" s="13" customFormat="1" ht="11.25">
      <c r="B544" s="217"/>
      <c r="C544" s="218"/>
      <c r="D544" s="219" t="s">
        <v>140</v>
      </c>
      <c r="E544" s="220" t="s">
        <v>1</v>
      </c>
      <c r="F544" s="221" t="s">
        <v>754</v>
      </c>
      <c r="G544" s="218"/>
      <c r="H544" s="220" t="s">
        <v>1</v>
      </c>
      <c r="I544" s="222"/>
      <c r="J544" s="218"/>
      <c r="K544" s="218"/>
      <c r="L544" s="223"/>
      <c r="M544" s="224"/>
      <c r="N544" s="225"/>
      <c r="O544" s="225"/>
      <c r="P544" s="225"/>
      <c r="Q544" s="225"/>
      <c r="R544" s="225"/>
      <c r="S544" s="225"/>
      <c r="T544" s="226"/>
      <c r="AT544" s="227" t="s">
        <v>140</v>
      </c>
      <c r="AU544" s="227" t="s">
        <v>138</v>
      </c>
      <c r="AV544" s="13" t="s">
        <v>87</v>
      </c>
      <c r="AW544" s="13" t="s">
        <v>35</v>
      </c>
      <c r="AX544" s="13" t="s">
        <v>79</v>
      </c>
      <c r="AY544" s="227" t="s">
        <v>129</v>
      </c>
    </row>
    <row r="545" spans="1:65" s="14" customFormat="1" ht="11.25">
      <c r="B545" s="228"/>
      <c r="C545" s="229"/>
      <c r="D545" s="219" t="s">
        <v>140</v>
      </c>
      <c r="E545" s="230" t="s">
        <v>1</v>
      </c>
      <c r="F545" s="231" t="s">
        <v>755</v>
      </c>
      <c r="G545" s="229"/>
      <c r="H545" s="232">
        <v>1.92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AT545" s="238" t="s">
        <v>140</v>
      </c>
      <c r="AU545" s="238" t="s">
        <v>138</v>
      </c>
      <c r="AV545" s="14" t="s">
        <v>138</v>
      </c>
      <c r="AW545" s="14" t="s">
        <v>35</v>
      </c>
      <c r="AX545" s="14" t="s">
        <v>87</v>
      </c>
      <c r="AY545" s="238" t="s">
        <v>129</v>
      </c>
    </row>
    <row r="546" spans="1:65" s="2" customFormat="1" ht="16.5" customHeight="1">
      <c r="A546" s="35"/>
      <c r="B546" s="36"/>
      <c r="C546" s="204" t="s">
        <v>756</v>
      </c>
      <c r="D546" s="204" t="s">
        <v>132</v>
      </c>
      <c r="E546" s="205" t="s">
        <v>757</v>
      </c>
      <c r="F546" s="206" t="s">
        <v>758</v>
      </c>
      <c r="G546" s="207" t="s">
        <v>185</v>
      </c>
      <c r="H546" s="208">
        <v>8.64</v>
      </c>
      <c r="I546" s="209"/>
      <c r="J546" s="210">
        <f>ROUND(I546*H546,2)</f>
        <v>0</v>
      </c>
      <c r="K546" s="206" t="s">
        <v>136</v>
      </c>
      <c r="L546" s="40"/>
      <c r="M546" s="211" t="s">
        <v>1</v>
      </c>
      <c r="N546" s="212" t="s">
        <v>45</v>
      </c>
      <c r="O546" s="72"/>
      <c r="P546" s="213">
        <f>O546*H546</f>
        <v>0</v>
      </c>
      <c r="Q546" s="213">
        <v>0</v>
      </c>
      <c r="R546" s="213">
        <f>Q546*H546</f>
        <v>0</v>
      </c>
      <c r="S546" s="213">
        <v>3.4000000000000002E-2</v>
      </c>
      <c r="T546" s="214">
        <f>S546*H546</f>
        <v>0.29376000000000002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15" t="s">
        <v>137</v>
      </c>
      <c r="AT546" s="215" t="s">
        <v>132</v>
      </c>
      <c r="AU546" s="215" t="s">
        <v>138</v>
      </c>
      <c r="AY546" s="18" t="s">
        <v>129</v>
      </c>
      <c r="BE546" s="216">
        <f>IF(N546="základní",J546,0)</f>
        <v>0</v>
      </c>
      <c r="BF546" s="216">
        <f>IF(N546="snížená",J546,0)</f>
        <v>0</v>
      </c>
      <c r="BG546" s="216">
        <f>IF(N546="zákl. přenesená",J546,0)</f>
        <v>0</v>
      </c>
      <c r="BH546" s="216">
        <f>IF(N546="sníž. přenesená",J546,0)</f>
        <v>0</v>
      </c>
      <c r="BI546" s="216">
        <f>IF(N546="nulová",J546,0)</f>
        <v>0</v>
      </c>
      <c r="BJ546" s="18" t="s">
        <v>138</v>
      </c>
      <c r="BK546" s="216">
        <f>ROUND(I546*H546,2)</f>
        <v>0</v>
      </c>
      <c r="BL546" s="18" t="s">
        <v>137</v>
      </c>
      <c r="BM546" s="215" t="s">
        <v>759</v>
      </c>
    </row>
    <row r="547" spans="1:65" s="13" customFormat="1" ht="11.25">
      <c r="B547" s="217"/>
      <c r="C547" s="218"/>
      <c r="D547" s="219" t="s">
        <v>140</v>
      </c>
      <c r="E547" s="220" t="s">
        <v>1</v>
      </c>
      <c r="F547" s="221" t="s">
        <v>754</v>
      </c>
      <c r="G547" s="218"/>
      <c r="H547" s="220" t="s">
        <v>1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140</v>
      </c>
      <c r="AU547" s="227" t="s">
        <v>138</v>
      </c>
      <c r="AV547" s="13" t="s">
        <v>87</v>
      </c>
      <c r="AW547" s="13" t="s">
        <v>35</v>
      </c>
      <c r="AX547" s="13" t="s">
        <v>79</v>
      </c>
      <c r="AY547" s="227" t="s">
        <v>129</v>
      </c>
    </row>
    <row r="548" spans="1:65" s="14" customFormat="1" ht="11.25">
      <c r="B548" s="228"/>
      <c r="C548" s="229"/>
      <c r="D548" s="219" t="s">
        <v>140</v>
      </c>
      <c r="E548" s="230" t="s">
        <v>1</v>
      </c>
      <c r="F548" s="231" t="s">
        <v>760</v>
      </c>
      <c r="G548" s="229"/>
      <c r="H548" s="232">
        <v>8.64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AT548" s="238" t="s">
        <v>140</v>
      </c>
      <c r="AU548" s="238" t="s">
        <v>138</v>
      </c>
      <c r="AV548" s="14" t="s">
        <v>138</v>
      </c>
      <c r="AW548" s="14" t="s">
        <v>35</v>
      </c>
      <c r="AX548" s="14" t="s">
        <v>87</v>
      </c>
      <c r="AY548" s="238" t="s">
        <v>129</v>
      </c>
    </row>
    <row r="549" spans="1:65" s="2" customFormat="1" ht="16.5" customHeight="1">
      <c r="A549" s="35"/>
      <c r="B549" s="36"/>
      <c r="C549" s="204" t="s">
        <v>761</v>
      </c>
      <c r="D549" s="204" t="s">
        <v>132</v>
      </c>
      <c r="E549" s="205" t="s">
        <v>762</v>
      </c>
      <c r="F549" s="206" t="s">
        <v>763</v>
      </c>
      <c r="G549" s="207" t="s">
        <v>185</v>
      </c>
      <c r="H549" s="208">
        <v>7.88</v>
      </c>
      <c r="I549" s="209"/>
      <c r="J549" s="210">
        <f>ROUND(I549*H549,2)</f>
        <v>0</v>
      </c>
      <c r="K549" s="206" t="s">
        <v>136</v>
      </c>
      <c r="L549" s="40"/>
      <c r="M549" s="211" t="s">
        <v>1</v>
      </c>
      <c r="N549" s="212" t="s">
        <v>45</v>
      </c>
      <c r="O549" s="72"/>
      <c r="P549" s="213">
        <f>O549*H549</f>
        <v>0</v>
      </c>
      <c r="Q549" s="213">
        <v>0</v>
      </c>
      <c r="R549" s="213">
        <f>Q549*H549</f>
        <v>0</v>
      </c>
      <c r="S549" s="213">
        <v>7.5999999999999998E-2</v>
      </c>
      <c r="T549" s="214">
        <f>S549*H549</f>
        <v>0.59887999999999997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15" t="s">
        <v>137</v>
      </c>
      <c r="AT549" s="215" t="s">
        <v>132</v>
      </c>
      <c r="AU549" s="215" t="s">
        <v>138</v>
      </c>
      <c r="AY549" s="18" t="s">
        <v>129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8" t="s">
        <v>138</v>
      </c>
      <c r="BK549" s="216">
        <f>ROUND(I549*H549,2)</f>
        <v>0</v>
      </c>
      <c r="BL549" s="18" t="s">
        <v>137</v>
      </c>
      <c r="BM549" s="215" t="s">
        <v>764</v>
      </c>
    </row>
    <row r="550" spans="1:65" s="13" customFormat="1" ht="11.25">
      <c r="B550" s="217"/>
      <c r="C550" s="218"/>
      <c r="D550" s="219" t="s">
        <v>140</v>
      </c>
      <c r="E550" s="220" t="s">
        <v>1</v>
      </c>
      <c r="F550" s="221" t="s">
        <v>765</v>
      </c>
      <c r="G550" s="218"/>
      <c r="H550" s="220" t="s">
        <v>1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140</v>
      </c>
      <c r="AU550" s="227" t="s">
        <v>138</v>
      </c>
      <c r="AV550" s="13" t="s">
        <v>87</v>
      </c>
      <c r="AW550" s="13" t="s">
        <v>35</v>
      </c>
      <c r="AX550" s="13" t="s">
        <v>79</v>
      </c>
      <c r="AY550" s="227" t="s">
        <v>129</v>
      </c>
    </row>
    <row r="551" spans="1:65" s="14" customFormat="1" ht="11.25">
      <c r="B551" s="228"/>
      <c r="C551" s="229"/>
      <c r="D551" s="219" t="s">
        <v>140</v>
      </c>
      <c r="E551" s="230" t="s">
        <v>1</v>
      </c>
      <c r="F551" s="231" t="s">
        <v>766</v>
      </c>
      <c r="G551" s="229"/>
      <c r="H551" s="232">
        <v>7.88</v>
      </c>
      <c r="I551" s="233"/>
      <c r="J551" s="229"/>
      <c r="K551" s="229"/>
      <c r="L551" s="234"/>
      <c r="M551" s="235"/>
      <c r="N551" s="236"/>
      <c r="O551" s="236"/>
      <c r="P551" s="236"/>
      <c r="Q551" s="236"/>
      <c r="R551" s="236"/>
      <c r="S551" s="236"/>
      <c r="T551" s="237"/>
      <c r="AT551" s="238" t="s">
        <v>140</v>
      </c>
      <c r="AU551" s="238" t="s">
        <v>138</v>
      </c>
      <c r="AV551" s="14" t="s">
        <v>138</v>
      </c>
      <c r="AW551" s="14" t="s">
        <v>35</v>
      </c>
      <c r="AX551" s="14" t="s">
        <v>87</v>
      </c>
      <c r="AY551" s="238" t="s">
        <v>129</v>
      </c>
    </row>
    <row r="552" spans="1:65" s="2" customFormat="1" ht="16.5" customHeight="1">
      <c r="A552" s="35"/>
      <c r="B552" s="36"/>
      <c r="C552" s="204" t="s">
        <v>767</v>
      </c>
      <c r="D552" s="204" t="s">
        <v>132</v>
      </c>
      <c r="E552" s="205" t="s">
        <v>133</v>
      </c>
      <c r="F552" s="206" t="s">
        <v>134</v>
      </c>
      <c r="G552" s="207" t="s">
        <v>135</v>
      </c>
      <c r="H552" s="208">
        <v>90</v>
      </c>
      <c r="I552" s="209"/>
      <c r="J552" s="210">
        <f>ROUND(I552*H552,2)</f>
        <v>0</v>
      </c>
      <c r="K552" s="206" t="s">
        <v>136</v>
      </c>
      <c r="L552" s="40"/>
      <c r="M552" s="211" t="s">
        <v>1</v>
      </c>
      <c r="N552" s="212" t="s">
        <v>45</v>
      </c>
      <c r="O552" s="72"/>
      <c r="P552" s="213">
        <f>O552*H552</f>
        <v>0</v>
      </c>
      <c r="Q552" s="213">
        <v>0</v>
      </c>
      <c r="R552" s="213">
        <f>Q552*H552</f>
        <v>0</v>
      </c>
      <c r="S552" s="213">
        <v>3.6999999999999998E-2</v>
      </c>
      <c r="T552" s="214">
        <f>S552*H552</f>
        <v>3.3299999999999996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15" t="s">
        <v>137</v>
      </c>
      <c r="AT552" s="215" t="s">
        <v>132</v>
      </c>
      <c r="AU552" s="215" t="s">
        <v>138</v>
      </c>
      <c r="AY552" s="18" t="s">
        <v>129</v>
      </c>
      <c r="BE552" s="216">
        <f>IF(N552="základní",J552,0)</f>
        <v>0</v>
      </c>
      <c r="BF552" s="216">
        <f>IF(N552="snížená",J552,0)</f>
        <v>0</v>
      </c>
      <c r="BG552" s="216">
        <f>IF(N552="zákl. přenesená",J552,0)</f>
        <v>0</v>
      </c>
      <c r="BH552" s="216">
        <f>IF(N552="sníž. přenesená",J552,0)</f>
        <v>0</v>
      </c>
      <c r="BI552" s="216">
        <f>IF(N552="nulová",J552,0)</f>
        <v>0</v>
      </c>
      <c r="BJ552" s="18" t="s">
        <v>138</v>
      </c>
      <c r="BK552" s="216">
        <f>ROUND(I552*H552,2)</f>
        <v>0</v>
      </c>
      <c r="BL552" s="18" t="s">
        <v>137</v>
      </c>
      <c r="BM552" s="215" t="s">
        <v>139</v>
      </c>
    </row>
    <row r="553" spans="1:65" s="13" customFormat="1" ht="11.25">
      <c r="B553" s="217"/>
      <c r="C553" s="218"/>
      <c r="D553" s="219" t="s">
        <v>140</v>
      </c>
      <c r="E553" s="220" t="s">
        <v>1</v>
      </c>
      <c r="F553" s="221" t="s">
        <v>141</v>
      </c>
      <c r="G553" s="218"/>
      <c r="H553" s="220" t="s">
        <v>1</v>
      </c>
      <c r="I553" s="222"/>
      <c r="J553" s="218"/>
      <c r="K553" s="218"/>
      <c r="L553" s="223"/>
      <c r="M553" s="224"/>
      <c r="N553" s="225"/>
      <c r="O553" s="225"/>
      <c r="P553" s="225"/>
      <c r="Q553" s="225"/>
      <c r="R553" s="225"/>
      <c r="S553" s="225"/>
      <c r="T553" s="226"/>
      <c r="AT553" s="227" t="s">
        <v>140</v>
      </c>
      <c r="AU553" s="227" t="s">
        <v>138</v>
      </c>
      <c r="AV553" s="13" t="s">
        <v>87</v>
      </c>
      <c r="AW553" s="13" t="s">
        <v>35</v>
      </c>
      <c r="AX553" s="13" t="s">
        <v>79</v>
      </c>
      <c r="AY553" s="227" t="s">
        <v>129</v>
      </c>
    </row>
    <row r="554" spans="1:65" s="14" customFormat="1" ht="11.25">
      <c r="B554" s="228"/>
      <c r="C554" s="229"/>
      <c r="D554" s="219" t="s">
        <v>140</v>
      </c>
      <c r="E554" s="230" t="s">
        <v>1</v>
      </c>
      <c r="F554" s="231" t="s">
        <v>768</v>
      </c>
      <c r="G554" s="229"/>
      <c r="H554" s="232">
        <v>15</v>
      </c>
      <c r="I554" s="233"/>
      <c r="J554" s="229"/>
      <c r="K554" s="229"/>
      <c r="L554" s="234"/>
      <c r="M554" s="235"/>
      <c r="N554" s="236"/>
      <c r="O554" s="236"/>
      <c r="P554" s="236"/>
      <c r="Q554" s="236"/>
      <c r="R554" s="236"/>
      <c r="S554" s="236"/>
      <c r="T554" s="237"/>
      <c r="AT554" s="238" t="s">
        <v>140</v>
      </c>
      <c r="AU554" s="238" t="s">
        <v>138</v>
      </c>
      <c r="AV554" s="14" t="s">
        <v>138</v>
      </c>
      <c r="AW554" s="14" t="s">
        <v>35</v>
      </c>
      <c r="AX554" s="14" t="s">
        <v>79</v>
      </c>
      <c r="AY554" s="238" t="s">
        <v>129</v>
      </c>
    </row>
    <row r="555" spans="1:65" s="14" customFormat="1" ht="11.25">
      <c r="B555" s="228"/>
      <c r="C555" s="229"/>
      <c r="D555" s="219" t="s">
        <v>140</v>
      </c>
      <c r="E555" s="230" t="s">
        <v>1</v>
      </c>
      <c r="F555" s="231" t="s">
        <v>769</v>
      </c>
      <c r="G555" s="229"/>
      <c r="H555" s="232">
        <v>75</v>
      </c>
      <c r="I555" s="233"/>
      <c r="J555" s="229"/>
      <c r="K555" s="229"/>
      <c r="L555" s="234"/>
      <c r="M555" s="235"/>
      <c r="N555" s="236"/>
      <c r="O555" s="236"/>
      <c r="P555" s="236"/>
      <c r="Q555" s="236"/>
      <c r="R555" s="236"/>
      <c r="S555" s="236"/>
      <c r="T555" s="237"/>
      <c r="AT555" s="238" t="s">
        <v>140</v>
      </c>
      <c r="AU555" s="238" t="s">
        <v>138</v>
      </c>
      <c r="AV555" s="14" t="s">
        <v>138</v>
      </c>
      <c r="AW555" s="14" t="s">
        <v>35</v>
      </c>
      <c r="AX555" s="14" t="s">
        <v>79</v>
      </c>
      <c r="AY555" s="238" t="s">
        <v>129</v>
      </c>
    </row>
    <row r="556" spans="1:65" s="15" customFormat="1" ht="11.25">
      <c r="B556" s="239"/>
      <c r="C556" s="240"/>
      <c r="D556" s="219" t="s">
        <v>140</v>
      </c>
      <c r="E556" s="241" t="s">
        <v>1</v>
      </c>
      <c r="F556" s="242" t="s">
        <v>144</v>
      </c>
      <c r="G556" s="240"/>
      <c r="H556" s="243">
        <v>90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AT556" s="249" t="s">
        <v>140</v>
      </c>
      <c r="AU556" s="249" t="s">
        <v>138</v>
      </c>
      <c r="AV556" s="15" t="s">
        <v>137</v>
      </c>
      <c r="AW556" s="15" t="s">
        <v>35</v>
      </c>
      <c r="AX556" s="15" t="s">
        <v>87</v>
      </c>
      <c r="AY556" s="249" t="s">
        <v>129</v>
      </c>
    </row>
    <row r="557" spans="1:65" s="2" customFormat="1" ht="16.5" customHeight="1">
      <c r="A557" s="35"/>
      <c r="B557" s="36"/>
      <c r="C557" s="204" t="s">
        <v>770</v>
      </c>
      <c r="D557" s="204" t="s">
        <v>132</v>
      </c>
      <c r="E557" s="205" t="s">
        <v>145</v>
      </c>
      <c r="F557" s="206" t="s">
        <v>146</v>
      </c>
      <c r="G557" s="207" t="s">
        <v>147</v>
      </c>
      <c r="H557" s="208">
        <v>192</v>
      </c>
      <c r="I557" s="209"/>
      <c r="J557" s="210">
        <f>ROUND(I557*H557,2)</f>
        <v>0</v>
      </c>
      <c r="K557" s="206" t="s">
        <v>136</v>
      </c>
      <c r="L557" s="40"/>
      <c r="M557" s="211" t="s">
        <v>1</v>
      </c>
      <c r="N557" s="212" t="s">
        <v>45</v>
      </c>
      <c r="O557" s="72"/>
      <c r="P557" s="213">
        <f>O557*H557</f>
        <v>0</v>
      </c>
      <c r="Q557" s="213">
        <v>0</v>
      </c>
      <c r="R557" s="213">
        <f>Q557*H557</f>
        <v>0</v>
      </c>
      <c r="S557" s="213">
        <v>1E-3</v>
      </c>
      <c r="T557" s="214">
        <f>S557*H557</f>
        <v>0.192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215" t="s">
        <v>137</v>
      </c>
      <c r="AT557" s="215" t="s">
        <v>132</v>
      </c>
      <c r="AU557" s="215" t="s">
        <v>138</v>
      </c>
      <c r="AY557" s="18" t="s">
        <v>129</v>
      </c>
      <c r="BE557" s="216">
        <f>IF(N557="základní",J557,0)</f>
        <v>0</v>
      </c>
      <c r="BF557" s="216">
        <f>IF(N557="snížená",J557,0)</f>
        <v>0</v>
      </c>
      <c r="BG557" s="216">
        <f>IF(N557="zákl. přenesená",J557,0)</f>
        <v>0</v>
      </c>
      <c r="BH557" s="216">
        <f>IF(N557="sníž. přenesená",J557,0)</f>
        <v>0</v>
      </c>
      <c r="BI557" s="216">
        <f>IF(N557="nulová",J557,0)</f>
        <v>0</v>
      </c>
      <c r="BJ557" s="18" t="s">
        <v>138</v>
      </c>
      <c r="BK557" s="216">
        <f>ROUND(I557*H557,2)</f>
        <v>0</v>
      </c>
      <c r="BL557" s="18" t="s">
        <v>137</v>
      </c>
      <c r="BM557" s="215" t="s">
        <v>148</v>
      </c>
    </row>
    <row r="558" spans="1:65" s="13" customFormat="1" ht="11.25">
      <c r="B558" s="217"/>
      <c r="C558" s="218"/>
      <c r="D558" s="219" t="s">
        <v>140</v>
      </c>
      <c r="E558" s="220" t="s">
        <v>1</v>
      </c>
      <c r="F558" s="221" t="s">
        <v>149</v>
      </c>
      <c r="G558" s="218"/>
      <c r="H558" s="220" t="s">
        <v>1</v>
      </c>
      <c r="I558" s="222"/>
      <c r="J558" s="218"/>
      <c r="K558" s="218"/>
      <c r="L558" s="223"/>
      <c r="M558" s="224"/>
      <c r="N558" s="225"/>
      <c r="O558" s="225"/>
      <c r="P558" s="225"/>
      <c r="Q558" s="225"/>
      <c r="R558" s="225"/>
      <c r="S558" s="225"/>
      <c r="T558" s="226"/>
      <c r="AT558" s="227" t="s">
        <v>140</v>
      </c>
      <c r="AU558" s="227" t="s">
        <v>138</v>
      </c>
      <c r="AV558" s="13" t="s">
        <v>87</v>
      </c>
      <c r="AW558" s="13" t="s">
        <v>35</v>
      </c>
      <c r="AX558" s="13" t="s">
        <v>79</v>
      </c>
      <c r="AY558" s="227" t="s">
        <v>129</v>
      </c>
    </row>
    <row r="559" spans="1:65" s="14" customFormat="1" ht="11.25">
      <c r="B559" s="228"/>
      <c r="C559" s="229"/>
      <c r="D559" s="219" t="s">
        <v>140</v>
      </c>
      <c r="E559" s="230" t="s">
        <v>1</v>
      </c>
      <c r="F559" s="231" t="s">
        <v>771</v>
      </c>
      <c r="G559" s="229"/>
      <c r="H559" s="232">
        <v>32</v>
      </c>
      <c r="I559" s="233"/>
      <c r="J559" s="229"/>
      <c r="K559" s="229"/>
      <c r="L559" s="234"/>
      <c r="M559" s="235"/>
      <c r="N559" s="236"/>
      <c r="O559" s="236"/>
      <c r="P559" s="236"/>
      <c r="Q559" s="236"/>
      <c r="R559" s="236"/>
      <c r="S559" s="236"/>
      <c r="T559" s="237"/>
      <c r="AT559" s="238" t="s">
        <v>140</v>
      </c>
      <c r="AU559" s="238" t="s">
        <v>138</v>
      </c>
      <c r="AV559" s="14" t="s">
        <v>138</v>
      </c>
      <c r="AW559" s="14" t="s">
        <v>35</v>
      </c>
      <c r="AX559" s="14" t="s">
        <v>79</v>
      </c>
      <c r="AY559" s="238" t="s">
        <v>129</v>
      </c>
    </row>
    <row r="560" spans="1:65" s="14" customFormat="1" ht="11.25">
      <c r="B560" s="228"/>
      <c r="C560" s="229"/>
      <c r="D560" s="219" t="s">
        <v>140</v>
      </c>
      <c r="E560" s="230" t="s">
        <v>1</v>
      </c>
      <c r="F560" s="231" t="s">
        <v>772</v>
      </c>
      <c r="G560" s="229"/>
      <c r="H560" s="232">
        <v>160</v>
      </c>
      <c r="I560" s="233"/>
      <c r="J560" s="229"/>
      <c r="K560" s="229"/>
      <c r="L560" s="234"/>
      <c r="M560" s="235"/>
      <c r="N560" s="236"/>
      <c r="O560" s="236"/>
      <c r="P560" s="236"/>
      <c r="Q560" s="236"/>
      <c r="R560" s="236"/>
      <c r="S560" s="236"/>
      <c r="T560" s="237"/>
      <c r="AT560" s="238" t="s">
        <v>140</v>
      </c>
      <c r="AU560" s="238" t="s">
        <v>138</v>
      </c>
      <c r="AV560" s="14" t="s">
        <v>138</v>
      </c>
      <c r="AW560" s="14" t="s">
        <v>35</v>
      </c>
      <c r="AX560" s="14" t="s">
        <v>79</v>
      </c>
      <c r="AY560" s="238" t="s">
        <v>129</v>
      </c>
    </row>
    <row r="561" spans="1:65" s="15" customFormat="1" ht="11.25">
      <c r="B561" s="239"/>
      <c r="C561" s="240"/>
      <c r="D561" s="219" t="s">
        <v>140</v>
      </c>
      <c r="E561" s="241" t="s">
        <v>1</v>
      </c>
      <c r="F561" s="242" t="s">
        <v>144</v>
      </c>
      <c r="G561" s="240"/>
      <c r="H561" s="243">
        <v>192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AT561" s="249" t="s">
        <v>140</v>
      </c>
      <c r="AU561" s="249" t="s">
        <v>138</v>
      </c>
      <c r="AV561" s="15" t="s">
        <v>137</v>
      </c>
      <c r="AW561" s="15" t="s">
        <v>35</v>
      </c>
      <c r="AX561" s="15" t="s">
        <v>87</v>
      </c>
      <c r="AY561" s="249" t="s">
        <v>129</v>
      </c>
    </row>
    <row r="562" spans="1:65" s="12" customFormat="1" ht="22.9" customHeight="1">
      <c r="B562" s="188"/>
      <c r="C562" s="189"/>
      <c r="D562" s="190" t="s">
        <v>78</v>
      </c>
      <c r="E562" s="202" t="s">
        <v>152</v>
      </c>
      <c r="F562" s="202" t="s">
        <v>153</v>
      </c>
      <c r="G562" s="189"/>
      <c r="H562" s="189"/>
      <c r="I562" s="192"/>
      <c r="J562" s="203">
        <f>BK562</f>
        <v>0</v>
      </c>
      <c r="K562" s="189"/>
      <c r="L562" s="194"/>
      <c r="M562" s="195"/>
      <c r="N562" s="196"/>
      <c r="O562" s="196"/>
      <c r="P562" s="197">
        <f>SUM(P563:P572)</f>
        <v>0</v>
      </c>
      <c r="Q562" s="196"/>
      <c r="R562" s="197">
        <f>SUM(R563:R572)</f>
        <v>0</v>
      </c>
      <c r="S562" s="196"/>
      <c r="T562" s="198">
        <f>SUM(T563:T572)</f>
        <v>0</v>
      </c>
      <c r="AR562" s="199" t="s">
        <v>87</v>
      </c>
      <c r="AT562" s="200" t="s">
        <v>78</v>
      </c>
      <c r="AU562" s="200" t="s">
        <v>87</v>
      </c>
      <c r="AY562" s="199" t="s">
        <v>129</v>
      </c>
      <c r="BK562" s="201">
        <f>SUM(BK563:BK572)</f>
        <v>0</v>
      </c>
    </row>
    <row r="563" spans="1:65" s="2" customFormat="1" ht="16.5" customHeight="1">
      <c r="A563" s="35"/>
      <c r="B563" s="36"/>
      <c r="C563" s="204" t="s">
        <v>773</v>
      </c>
      <c r="D563" s="204" t="s">
        <v>132</v>
      </c>
      <c r="E563" s="205" t="s">
        <v>155</v>
      </c>
      <c r="F563" s="206" t="s">
        <v>156</v>
      </c>
      <c r="G563" s="207" t="s">
        <v>157</v>
      </c>
      <c r="H563" s="208">
        <v>94.837999999999994</v>
      </c>
      <c r="I563" s="209"/>
      <c r="J563" s="210">
        <f>ROUND(I563*H563,2)</f>
        <v>0</v>
      </c>
      <c r="K563" s="206" t="s">
        <v>136</v>
      </c>
      <c r="L563" s="40"/>
      <c r="M563" s="211" t="s">
        <v>1</v>
      </c>
      <c r="N563" s="212" t="s">
        <v>45</v>
      </c>
      <c r="O563" s="72"/>
      <c r="P563" s="213">
        <f>O563*H563</f>
        <v>0</v>
      </c>
      <c r="Q563" s="213">
        <v>0</v>
      </c>
      <c r="R563" s="213">
        <f>Q563*H563</f>
        <v>0</v>
      </c>
      <c r="S563" s="213">
        <v>0</v>
      </c>
      <c r="T563" s="214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215" t="s">
        <v>137</v>
      </c>
      <c r="AT563" s="215" t="s">
        <v>132</v>
      </c>
      <c r="AU563" s="215" t="s">
        <v>138</v>
      </c>
      <c r="AY563" s="18" t="s">
        <v>129</v>
      </c>
      <c r="BE563" s="216">
        <f>IF(N563="základní",J563,0)</f>
        <v>0</v>
      </c>
      <c r="BF563" s="216">
        <f>IF(N563="snížená",J563,0)</f>
        <v>0</v>
      </c>
      <c r="BG563" s="216">
        <f>IF(N563="zákl. přenesená",J563,0)</f>
        <v>0</v>
      </c>
      <c r="BH563" s="216">
        <f>IF(N563="sníž. přenesená",J563,0)</f>
        <v>0</v>
      </c>
      <c r="BI563" s="216">
        <f>IF(N563="nulová",J563,0)</f>
        <v>0</v>
      </c>
      <c r="BJ563" s="18" t="s">
        <v>138</v>
      </c>
      <c r="BK563" s="216">
        <f>ROUND(I563*H563,2)</f>
        <v>0</v>
      </c>
      <c r="BL563" s="18" t="s">
        <v>137</v>
      </c>
      <c r="BM563" s="215" t="s">
        <v>158</v>
      </c>
    </row>
    <row r="564" spans="1:65" s="2" customFormat="1" ht="16.5" customHeight="1">
      <c r="A564" s="35"/>
      <c r="B564" s="36"/>
      <c r="C564" s="204" t="s">
        <v>774</v>
      </c>
      <c r="D564" s="204" t="s">
        <v>132</v>
      </c>
      <c r="E564" s="205" t="s">
        <v>159</v>
      </c>
      <c r="F564" s="206" t="s">
        <v>160</v>
      </c>
      <c r="G564" s="207" t="s">
        <v>157</v>
      </c>
      <c r="H564" s="208">
        <v>94.837999999999994</v>
      </c>
      <c r="I564" s="209"/>
      <c r="J564" s="210">
        <f>ROUND(I564*H564,2)</f>
        <v>0</v>
      </c>
      <c r="K564" s="206" t="s">
        <v>136</v>
      </c>
      <c r="L564" s="40"/>
      <c r="M564" s="211" t="s">
        <v>1</v>
      </c>
      <c r="N564" s="212" t="s">
        <v>45</v>
      </c>
      <c r="O564" s="72"/>
      <c r="P564" s="213">
        <f>O564*H564</f>
        <v>0</v>
      </c>
      <c r="Q564" s="213">
        <v>0</v>
      </c>
      <c r="R564" s="213">
        <f>Q564*H564</f>
        <v>0</v>
      </c>
      <c r="S564" s="213">
        <v>0</v>
      </c>
      <c r="T564" s="214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15" t="s">
        <v>137</v>
      </c>
      <c r="AT564" s="215" t="s">
        <v>132</v>
      </c>
      <c r="AU564" s="215" t="s">
        <v>138</v>
      </c>
      <c r="AY564" s="18" t="s">
        <v>129</v>
      </c>
      <c r="BE564" s="216">
        <f>IF(N564="základní",J564,0)</f>
        <v>0</v>
      </c>
      <c r="BF564" s="216">
        <f>IF(N564="snížená",J564,0)</f>
        <v>0</v>
      </c>
      <c r="BG564" s="216">
        <f>IF(N564="zákl. přenesená",J564,0)</f>
        <v>0</v>
      </c>
      <c r="BH564" s="216">
        <f>IF(N564="sníž. přenesená",J564,0)</f>
        <v>0</v>
      </c>
      <c r="BI564" s="216">
        <f>IF(N564="nulová",J564,0)</f>
        <v>0</v>
      </c>
      <c r="BJ564" s="18" t="s">
        <v>138</v>
      </c>
      <c r="BK564" s="216">
        <f>ROUND(I564*H564,2)</f>
        <v>0</v>
      </c>
      <c r="BL564" s="18" t="s">
        <v>137</v>
      </c>
      <c r="BM564" s="215" t="s">
        <v>161</v>
      </c>
    </row>
    <row r="565" spans="1:65" s="2" customFormat="1" ht="16.5" customHeight="1">
      <c r="A565" s="35"/>
      <c r="B565" s="36"/>
      <c r="C565" s="204" t="s">
        <v>775</v>
      </c>
      <c r="D565" s="204" t="s">
        <v>132</v>
      </c>
      <c r="E565" s="205" t="s">
        <v>163</v>
      </c>
      <c r="F565" s="206" t="s">
        <v>164</v>
      </c>
      <c r="G565" s="207" t="s">
        <v>157</v>
      </c>
      <c r="H565" s="208">
        <v>853.54200000000003</v>
      </c>
      <c r="I565" s="209"/>
      <c r="J565" s="210">
        <f>ROUND(I565*H565,2)</f>
        <v>0</v>
      </c>
      <c r="K565" s="206" t="s">
        <v>136</v>
      </c>
      <c r="L565" s="40"/>
      <c r="M565" s="211" t="s">
        <v>1</v>
      </c>
      <c r="N565" s="212" t="s">
        <v>45</v>
      </c>
      <c r="O565" s="72"/>
      <c r="P565" s="213">
        <f>O565*H565</f>
        <v>0</v>
      </c>
      <c r="Q565" s="213">
        <v>0</v>
      </c>
      <c r="R565" s="213">
        <f>Q565*H565</f>
        <v>0</v>
      </c>
      <c r="S565" s="213">
        <v>0</v>
      </c>
      <c r="T565" s="214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15" t="s">
        <v>137</v>
      </c>
      <c r="AT565" s="215" t="s">
        <v>132</v>
      </c>
      <c r="AU565" s="215" t="s">
        <v>138</v>
      </c>
      <c r="AY565" s="18" t="s">
        <v>129</v>
      </c>
      <c r="BE565" s="216">
        <f>IF(N565="základní",J565,0)</f>
        <v>0</v>
      </c>
      <c r="BF565" s="216">
        <f>IF(N565="snížená",J565,0)</f>
        <v>0</v>
      </c>
      <c r="BG565" s="216">
        <f>IF(N565="zákl. přenesená",J565,0)</f>
        <v>0</v>
      </c>
      <c r="BH565" s="216">
        <f>IF(N565="sníž. přenesená",J565,0)</f>
        <v>0</v>
      </c>
      <c r="BI565" s="216">
        <f>IF(N565="nulová",J565,0)</f>
        <v>0</v>
      </c>
      <c r="BJ565" s="18" t="s">
        <v>138</v>
      </c>
      <c r="BK565" s="216">
        <f>ROUND(I565*H565,2)</f>
        <v>0</v>
      </c>
      <c r="BL565" s="18" t="s">
        <v>137</v>
      </c>
      <c r="BM565" s="215" t="s">
        <v>165</v>
      </c>
    </row>
    <row r="566" spans="1:65" s="14" customFormat="1" ht="11.25">
      <c r="B566" s="228"/>
      <c r="C566" s="229"/>
      <c r="D566" s="219" t="s">
        <v>140</v>
      </c>
      <c r="E566" s="229"/>
      <c r="F566" s="231" t="s">
        <v>776</v>
      </c>
      <c r="G566" s="229"/>
      <c r="H566" s="232">
        <v>853.54200000000003</v>
      </c>
      <c r="I566" s="233"/>
      <c r="J566" s="229"/>
      <c r="K566" s="229"/>
      <c r="L566" s="234"/>
      <c r="M566" s="235"/>
      <c r="N566" s="236"/>
      <c r="O566" s="236"/>
      <c r="P566" s="236"/>
      <c r="Q566" s="236"/>
      <c r="R566" s="236"/>
      <c r="S566" s="236"/>
      <c r="T566" s="237"/>
      <c r="AT566" s="238" t="s">
        <v>140</v>
      </c>
      <c r="AU566" s="238" t="s">
        <v>138</v>
      </c>
      <c r="AV566" s="14" t="s">
        <v>138</v>
      </c>
      <c r="AW566" s="14" t="s">
        <v>4</v>
      </c>
      <c r="AX566" s="14" t="s">
        <v>87</v>
      </c>
      <c r="AY566" s="238" t="s">
        <v>129</v>
      </c>
    </row>
    <row r="567" spans="1:65" s="2" customFormat="1" ht="16.5" customHeight="1">
      <c r="A567" s="35"/>
      <c r="B567" s="36"/>
      <c r="C567" s="204" t="s">
        <v>777</v>
      </c>
      <c r="D567" s="204" t="s">
        <v>132</v>
      </c>
      <c r="E567" s="205" t="s">
        <v>168</v>
      </c>
      <c r="F567" s="206" t="s">
        <v>169</v>
      </c>
      <c r="G567" s="207" t="s">
        <v>157</v>
      </c>
      <c r="H567" s="208">
        <v>688.91300000000001</v>
      </c>
      <c r="I567" s="209"/>
      <c r="J567" s="210">
        <f>ROUND(I567*H567,2)</f>
        <v>0</v>
      </c>
      <c r="K567" s="206" t="s">
        <v>136</v>
      </c>
      <c r="L567" s="40"/>
      <c r="M567" s="211" t="s">
        <v>1</v>
      </c>
      <c r="N567" s="212" t="s">
        <v>45</v>
      </c>
      <c r="O567" s="72"/>
      <c r="P567" s="213">
        <f>O567*H567</f>
        <v>0</v>
      </c>
      <c r="Q567" s="213">
        <v>0</v>
      </c>
      <c r="R567" s="213">
        <f>Q567*H567</f>
        <v>0</v>
      </c>
      <c r="S567" s="213">
        <v>0</v>
      </c>
      <c r="T567" s="214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15" t="s">
        <v>137</v>
      </c>
      <c r="AT567" s="215" t="s">
        <v>132</v>
      </c>
      <c r="AU567" s="215" t="s">
        <v>138</v>
      </c>
      <c r="AY567" s="18" t="s">
        <v>129</v>
      </c>
      <c r="BE567" s="216">
        <f>IF(N567="základní",J567,0)</f>
        <v>0</v>
      </c>
      <c r="BF567" s="216">
        <f>IF(N567="snížená",J567,0)</f>
        <v>0</v>
      </c>
      <c r="BG567" s="216">
        <f>IF(N567="zákl. přenesená",J567,0)</f>
        <v>0</v>
      </c>
      <c r="BH567" s="216">
        <f>IF(N567="sníž. přenesená",J567,0)</f>
        <v>0</v>
      </c>
      <c r="BI567" s="216">
        <f>IF(N567="nulová",J567,0)</f>
        <v>0</v>
      </c>
      <c r="BJ567" s="18" t="s">
        <v>138</v>
      </c>
      <c r="BK567" s="216">
        <f>ROUND(I567*H567,2)</f>
        <v>0</v>
      </c>
      <c r="BL567" s="18" t="s">
        <v>137</v>
      </c>
      <c r="BM567" s="215" t="s">
        <v>170</v>
      </c>
    </row>
    <row r="568" spans="1:65" s="13" customFormat="1" ht="11.25">
      <c r="B568" s="217"/>
      <c r="C568" s="218"/>
      <c r="D568" s="219" t="s">
        <v>140</v>
      </c>
      <c r="E568" s="220" t="s">
        <v>1</v>
      </c>
      <c r="F568" s="221" t="s">
        <v>171</v>
      </c>
      <c r="G568" s="218"/>
      <c r="H568" s="220" t="s">
        <v>1</v>
      </c>
      <c r="I568" s="222"/>
      <c r="J568" s="218"/>
      <c r="K568" s="218"/>
      <c r="L568" s="223"/>
      <c r="M568" s="224"/>
      <c r="N568" s="225"/>
      <c r="O568" s="225"/>
      <c r="P568" s="225"/>
      <c r="Q568" s="225"/>
      <c r="R568" s="225"/>
      <c r="S568" s="225"/>
      <c r="T568" s="226"/>
      <c r="AT568" s="227" t="s">
        <v>140</v>
      </c>
      <c r="AU568" s="227" t="s">
        <v>138</v>
      </c>
      <c r="AV568" s="13" t="s">
        <v>87</v>
      </c>
      <c r="AW568" s="13" t="s">
        <v>35</v>
      </c>
      <c r="AX568" s="13" t="s">
        <v>79</v>
      </c>
      <c r="AY568" s="227" t="s">
        <v>129</v>
      </c>
    </row>
    <row r="569" spans="1:65" s="14" customFormat="1" ht="11.25">
      <c r="B569" s="228"/>
      <c r="C569" s="229"/>
      <c r="D569" s="219" t="s">
        <v>140</v>
      </c>
      <c r="E569" s="230" t="s">
        <v>1</v>
      </c>
      <c r="F569" s="231" t="s">
        <v>778</v>
      </c>
      <c r="G569" s="229"/>
      <c r="H569" s="232">
        <v>86.364000000000004</v>
      </c>
      <c r="I569" s="233"/>
      <c r="J569" s="229"/>
      <c r="K569" s="229"/>
      <c r="L569" s="234"/>
      <c r="M569" s="235"/>
      <c r="N569" s="236"/>
      <c r="O569" s="236"/>
      <c r="P569" s="236"/>
      <c r="Q569" s="236"/>
      <c r="R569" s="236"/>
      <c r="S569" s="236"/>
      <c r="T569" s="237"/>
      <c r="AT569" s="238" t="s">
        <v>140</v>
      </c>
      <c r="AU569" s="238" t="s">
        <v>138</v>
      </c>
      <c r="AV569" s="14" t="s">
        <v>138</v>
      </c>
      <c r="AW569" s="14" t="s">
        <v>35</v>
      </c>
      <c r="AX569" s="14" t="s">
        <v>79</v>
      </c>
      <c r="AY569" s="238" t="s">
        <v>129</v>
      </c>
    </row>
    <row r="570" spans="1:65" s="14" customFormat="1" ht="11.25">
      <c r="B570" s="228"/>
      <c r="C570" s="229"/>
      <c r="D570" s="219" t="s">
        <v>140</v>
      </c>
      <c r="E570" s="230" t="s">
        <v>1</v>
      </c>
      <c r="F570" s="231" t="s">
        <v>779</v>
      </c>
      <c r="G570" s="229"/>
      <c r="H570" s="232">
        <v>602.54899999999998</v>
      </c>
      <c r="I570" s="233"/>
      <c r="J570" s="229"/>
      <c r="K570" s="229"/>
      <c r="L570" s="234"/>
      <c r="M570" s="235"/>
      <c r="N570" s="236"/>
      <c r="O570" s="236"/>
      <c r="P570" s="236"/>
      <c r="Q570" s="236"/>
      <c r="R570" s="236"/>
      <c r="S570" s="236"/>
      <c r="T570" s="237"/>
      <c r="AT570" s="238" t="s">
        <v>140</v>
      </c>
      <c r="AU570" s="238" t="s">
        <v>138</v>
      </c>
      <c r="AV570" s="14" t="s">
        <v>138</v>
      </c>
      <c r="AW570" s="14" t="s">
        <v>35</v>
      </c>
      <c r="AX570" s="14" t="s">
        <v>79</v>
      </c>
      <c r="AY570" s="238" t="s">
        <v>129</v>
      </c>
    </row>
    <row r="571" spans="1:65" s="15" customFormat="1" ht="11.25">
      <c r="B571" s="239"/>
      <c r="C571" s="240"/>
      <c r="D571" s="219" t="s">
        <v>140</v>
      </c>
      <c r="E571" s="241" t="s">
        <v>1</v>
      </c>
      <c r="F571" s="242" t="s">
        <v>144</v>
      </c>
      <c r="G571" s="240"/>
      <c r="H571" s="243">
        <v>688.91300000000001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AT571" s="249" t="s">
        <v>140</v>
      </c>
      <c r="AU571" s="249" t="s">
        <v>138</v>
      </c>
      <c r="AV571" s="15" t="s">
        <v>137</v>
      </c>
      <c r="AW571" s="15" t="s">
        <v>35</v>
      </c>
      <c r="AX571" s="15" t="s">
        <v>87</v>
      </c>
      <c r="AY571" s="249" t="s">
        <v>129</v>
      </c>
    </row>
    <row r="572" spans="1:65" s="2" customFormat="1" ht="16.5" customHeight="1">
      <c r="A572" s="35"/>
      <c r="B572" s="36"/>
      <c r="C572" s="204" t="s">
        <v>780</v>
      </c>
      <c r="D572" s="204" t="s">
        <v>132</v>
      </c>
      <c r="E572" s="205" t="s">
        <v>175</v>
      </c>
      <c r="F572" s="206" t="s">
        <v>176</v>
      </c>
      <c r="G572" s="207" t="s">
        <v>157</v>
      </c>
      <c r="H572" s="208">
        <v>8.4740000000000002</v>
      </c>
      <c r="I572" s="209"/>
      <c r="J572" s="210">
        <f>ROUND(I572*H572,2)</f>
        <v>0</v>
      </c>
      <c r="K572" s="206" t="s">
        <v>136</v>
      </c>
      <c r="L572" s="40"/>
      <c r="M572" s="211" t="s">
        <v>1</v>
      </c>
      <c r="N572" s="212" t="s">
        <v>45</v>
      </c>
      <c r="O572" s="72"/>
      <c r="P572" s="213">
        <f>O572*H572</f>
        <v>0</v>
      </c>
      <c r="Q572" s="213">
        <v>0</v>
      </c>
      <c r="R572" s="213">
        <f>Q572*H572</f>
        <v>0</v>
      </c>
      <c r="S572" s="213">
        <v>0</v>
      </c>
      <c r="T572" s="214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15" t="s">
        <v>137</v>
      </c>
      <c r="AT572" s="215" t="s">
        <v>132</v>
      </c>
      <c r="AU572" s="215" t="s">
        <v>138</v>
      </c>
      <c r="AY572" s="18" t="s">
        <v>129</v>
      </c>
      <c r="BE572" s="216">
        <f>IF(N572="základní",J572,0)</f>
        <v>0</v>
      </c>
      <c r="BF572" s="216">
        <f>IF(N572="snížená",J572,0)</f>
        <v>0</v>
      </c>
      <c r="BG572" s="216">
        <f>IF(N572="zákl. přenesená",J572,0)</f>
        <v>0</v>
      </c>
      <c r="BH572" s="216">
        <f>IF(N572="sníž. přenesená",J572,0)</f>
        <v>0</v>
      </c>
      <c r="BI572" s="216">
        <f>IF(N572="nulová",J572,0)</f>
        <v>0</v>
      </c>
      <c r="BJ572" s="18" t="s">
        <v>138</v>
      </c>
      <c r="BK572" s="216">
        <f>ROUND(I572*H572,2)</f>
        <v>0</v>
      </c>
      <c r="BL572" s="18" t="s">
        <v>137</v>
      </c>
      <c r="BM572" s="215" t="s">
        <v>177</v>
      </c>
    </row>
    <row r="573" spans="1:65" s="12" customFormat="1" ht="22.9" customHeight="1">
      <c r="B573" s="188"/>
      <c r="C573" s="189"/>
      <c r="D573" s="190" t="s">
        <v>78</v>
      </c>
      <c r="E573" s="202" t="s">
        <v>781</v>
      </c>
      <c r="F573" s="202" t="s">
        <v>782</v>
      </c>
      <c r="G573" s="189"/>
      <c r="H573" s="189"/>
      <c r="I573" s="192"/>
      <c r="J573" s="203">
        <f>BK573</f>
        <v>0</v>
      </c>
      <c r="K573" s="189"/>
      <c r="L573" s="194"/>
      <c r="M573" s="195"/>
      <c r="N573" s="196"/>
      <c r="O573" s="196"/>
      <c r="P573" s="197">
        <f>P574</f>
        <v>0</v>
      </c>
      <c r="Q573" s="196"/>
      <c r="R573" s="197">
        <f>R574</f>
        <v>0</v>
      </c>
      <c r="S573" s="196"/>
      <c r="T573" s="198">
        <f>T574</f>
        <v>0</v>
      </c>
      <c r="AR573" s="199" t="s">
        <v>87</v>
      </c>
      <c r="AT573" s="200" t="s">
        <v>78</v>
      </c>
      <c r="AU573" s="200" t="s">
        <v>87</v>
      </c>
      <c r="AY573" s="199" t="s">
        <v>129</v>
      </c>
      <c r="BK573" s="201">
        <f>BK574</f>
        <v>0</v>
      </c>
    </row>
    <row r="574" spans="1:65" s="2" customFormat="1" ht="16.5" customHeight="1">
      <c r="A574" s="35"/>
      <c r="B574" s="36"/>
      <c r="C574" s="204" t="s">
        <v>783</v>
      </c>
      <c r="D574" s="204" t="s">
        <v>132</v>
      </c>
      <c r="E574" s="205" t="s">
        <v>784</v>
      </c>
      <c r="F574" s="206" t="s">
        <v>785</v>
      </c>
      <c r="G574" s="207" t="s">
        <v>157</v>
      </c>
      <c r="H574" s="208">
        <v>44.637999999999998</v>
      </c>
      <c r="I574" s="209"/>
      <c r="J574" s="210">
        <f>ROUND(I574*H574,2)</f>
        <v>0</v>
      </c>
      <c r="K574" s="206" t="s">
        <v>136</v>
      </c>
      <c r="L574" s="40"/>
      <c r="M574" s="211" t="s">
        <v>1</v>
      </c>
      <c r="N574" s="212" t="s">
        <v>45</v>
      </c>
      <c r="O574" s="72"/>
      <c r="P574" s="213">
        <f>O574*H574</f>
        <v>0</v>
      </c>
      <c r="Q574" s="213">
        <v>0</v>
      </c>
      <c r="R574" s="213">
        <f>Q574*H574</f>
        <v>0</v>
      </c>
      <c r="S574" s="213">
        <v>0</v>
      </c>
      <c r="T574" s="214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15" t="s">
        <v>137</v>
      </c>
      <c r="AT574" s="215" t="s">
        <v>132</v>
      </c>
      <c r="AU574" s="215" t="s">
        <v>138</v>
      </c>
      <c r="AY574" s="18" t="s">
        <v>129</v>
      </c>
      <c r="BE574" s="216">
        <f>IF(N574="základní",J574,0)</f>
        <v>0</v>
      </c>
      <c r="BF574" s="216">
        <f>IF(N574="snížená",J574,0)</f>
        <v>0</v>
      </c>
      <c r="BG574" s="216">
        <f>IF(N574="zákl. přenesená",J574,0)</f>
        <v>0</v>
      </c>
      <c r="BH574" s="216">
        <f>IF(N574="sníž. přenesená",J574,0)</f>
        <v>0</v>
      </c>
      <c r="BI574" s="216">
        <f>IF(N574="nulová",J574,0)</f>
        <v>0</v>
      </c>
      <c r="BJ574" s="18" t="s">
        <v>138</v>
      </c>
      <c r="BK574" s="216">
        <f>ROUND(I574*H574,2)</f>
        <v>0</v>
      </c>
      <c r="BL574" s="18" t="s">
        <v>137</v>
      </c>
      <c r="BM574" s="215" t="s">
        <v>786</v>
      </c>
    </row>
    <row r="575" spans="1:65" s="12" customFormat="1" ht="25.9" customHeight="1">
      <c r="B575" s="188"/>
      <c r="C575" s="189"/>
      <c r="D575" s="190" t="s">
        <v>78</v>
      </c>
      <c r="E575" s="191" t="s">
        <v>178</v>
      </c>
      <c r="F575" s="191" t="s">
        <v>179</v>
      </c>
      <c r="G575" s="189"/>
      <c r="H575" s="189"/>
      <c r="I575" s="192"/>
      <c r="J575" s="193">
        <f>BK575</f>
        <v>0</v>
      </c>
      <c r="K575" s="189"/>
      <c r="L575" s="194"/>
      <c r="M575" s="195"/>
      <c r="N575" s="196"/>
      <c r="O575" s="196"/>
      <c r="P575" s="197">
        <f>P576+P582+P614+P699+P721</f>
        <v>0</v>
      </c>
      <c r="Q575" s="196"/>
      <c r="R575" s="197">
        <f>R576+R582+R614+R699+R721</f>
        <v>12.302414090000003</v>
      </c>
      <c r="S575" s="196"/>
      <c r="T575" s="198">
        <f>T576+T582+T614+T699+T721</f>
        <v>41.125524999999996</v>
      </c>
      <c r="AR575" s="199" t="s">
        <v>138</v>
      </c>
      <c r="AT575" s="200" t="s">
        <v>78</v>
      </c>
      <c r="AU575" s="200" t="s">
        <v>79</v>
      </c>
      <c r="AY575" s="199" t="s">
        <v>129</v>
      </c>
      <c r="BK575" s="201">
        <f>BK576+BK582+BK614+BK699+BK721</f>
        <v>0</v>
      </c>
    </row>
    <row r="576" spans="1:65" s="12" customFormat="1" ht="22.9" customHeight="1">
      <c r="B576" s="188"/>
      <c r="C576" s="189"/>
      <c r="D576" s="190" t="s">
        <v>78</v>
      </c>
      <c r="E576" s="202" t="s">
        <v>787</v>
      </c>
      <c r="F576" s="202" t="s">
        <v>788</v>
      </c>
      <c r="G576" s="189"/>
      <c r="H576" s="189"/>
      <c r="I576" s="192"/>
      <c r="J576" s="203">
        <f>BK576</f>
        <v>0</v>
      </c>
      <c r="K576" s="189"/>
      <c r="L576" s="194"/>
      <c r="M576" s="195"/>
      <c r="N576" s="196"/>
      <c r="O576" s="196"/>
      <c r="P576" s="197">
        <f>SUM(P577:P581)</f>
        <v>0</v>
      </c>
      <c r="Q576" s="196"/>
      <c r="R576" s="197">
        <f>SUM(R577:R581)</f>
        <v>6.5514000000000003E-2</v>
      </c>
      <c r="S576" s="196"/>
      <c r="T576" s="198">
        <f>SUM(T577:T581)</f>
        <v>0</v>
      </c>
      <c r="AR576" s="199" t="s">
        <v>138</v>
      </c>
      <c r="AT576" s="200" t="s">
        <v>78</v>
      </c>
      <c r="AU576" s="200" t="s">
        <v>87</v>
      </c>
      <c r="AY576" s="199" t="s">
        <v>129</v>
      </c>
      <c r="BK576" s="201">
        <f>SUM(BK577:BK581)</f>
        <v>0</v>
      </c>
    </row>
    <row r="577" spans="1:65" s="2" customFormat="1" ht="16.5" customHeight="1">
      <c r="A577" s="35"/>
      <c r="B577" s="36"/>
      <c r="C577" s="204" t="s">
        <v>789</v>
      </c>
      <c r="D577" s="204" t="s">
        <v>132</v>
      </c>
      <c r="E577" s="205" t="s">
        <v>790</v>
      </c>
      <c r="F577" s="206" t="s">
        <v>791</v>
      </c>
      <c r="G577" s="207" t="s">
        <v>135</v>
      </c>
      <c r="H577" s="208">
        <v>18.3</v>
      </c>
      <c r="I577" s="209"/>
      <c r="J577" s="210">
        <f>ROUND(I577*H577,2)</f>
        <v>0</v>
      </c>
      <c r="K577" s="206" t="s">
        <v>136</v>
      </c>
      <c r="L577" s="40"/>
      <c r="M577" s="211" t="s">
        <v>1</v>
      </c>
      <c r="N577" s="212" t="s">
        <v>45</v>
      </c>
      <c r="O577" s="72"/>
      <c r="P577" s="213">
        <f>O577*H577</f>
        <v>0</v>
      </c>
      <c r="Q577" s="213">
        <v>3.5799999999999998E-3</v>
      </c>
      <c r="R577" s="213">
        <f>Q577*H577</f>
        <v>6.5514000000000003E-2</v>
      </c>
      <c r="S577" s="213">
        <v>0</v>
      </c>
      <c r="T577" s="214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215" t="s">
        <v>186</v>
      </c>
      <c r="AT577" s="215" t="s">
        <v>132</v>
      </c>
      <c r="AU577" s="215" t="s">
        <v>138</v>
      </c>
      <c r="AY577" s="18" t="s">
        <v>129</v>
      </c>
      <c r="BE577" s="216">
        <f>IF(N577="základní",J577,0)</f>
        <v>0</v>
      </c>
      <c r="BF577" s="216">
        <f>IF(N577="snížená",J577,0)</f>
        <v>0</v>
      </c>
      <c r="BG577" s="216">
        <f>IF(N577="zákl. přenesená",J577,0)</f>
        <v>0</v>
      </c>
      <c r="BH577" s="216">
        <f>IF(N577="sníž. přenesená",J577,0)</f>
        <v>0</v>
      </c>
      <c r="BI577" s="216">
        <f>IF(N577="nulová",J577,0)</f>
        <v>0</v>
      </c>
      <c r="BJ577" s="18" t="s">
        <v>138</v>
      </c>
      <c r="BK577" s="216">
        <f>ROUND(I577*H577,2)</f>
        <v>0</v>
      </c>
      <c r="BL577" s="18" t="s">
        <v>186</v>
      </c>
      <c r="BM577" s="215" t="s">
        <v>792</v>
      </c>
    </row>
    <row r="578" spans="1:65" s="14" customFormat="1" ht="11.25">
      <c r="B578" s="228"/>
      <c r="C578" s="229"/>
      <c r="D578" s="219" t="s">
        <v>140</v>
      </c>
      <c r="E578" s="230" t="s">
        <v>1</v>
      </c>
      <c r="F578" s="231" t="s">
        <v>793</v>
      </c>
      <c r="G578" s="229"/>
      <c r="H578" s="232">
        <v>1.9</v>
      </c>
      <c r="I578" s="233"/>
      <c r="J578" s="229"/>
      <c r="K578" s="229"/>
      <c r="L578" s="234"/>
      <c r="M578" s="235"/>
      <c r="N578" s="236"/>
      <c r="O578" s="236"/>
      <c r="P578" s="236"/>
      <c r="Q578" s="236"/>
      <c r="R578" s="236"/>
      <c r="S578" s="236"/>
      <c r="T578" s="237"/>
      <c r="AT578" s="238" t="s">
        <v>140</v>
      </c>
      <c r="AU578" s="238" t="s">
        <v>138</v>
      </c>
      <c r="AV578" s="14" t="s">
        <v>138</v>
      </c>
      <c r="AW578" s="14" t="s">
        <v>35</v>
      </c>
      <c r="AX578" s="14" t="s">
        <v>79</v>
      </c>
      <c r="AY578" s="238" t="s">
        <v>129</v>
      </c>
    </row>
    <row r="579" spans="1:65" s="14" customFormat="1" ht="11.25">
      <c r="B579" s="228"/>
      <c r="C579" s="229"/>
      <c r="D579" s="219" t="s">
        <v>140</v>
      </c>
      <c r="E579" s="230" t="s">
        <v>1</v>
      </c>
      <c r="F579" s="231" t="s">
        <v>794</v>
      </c>
      <c r="G579" s="229"/>
      <c r="H579" s="232">
        <v>16.399999999999999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140</v>
      </c>
      <c r="AU579" s="238" t="s">
        <v>138</v>
      </c>
      <c r="AV579" s="14" t="s">
        <v>138</v>
      </c>
      <c r="AW579" s="14" t="s">
        <v>35</v>
      </c>
      <c r="AX579" s="14" t="s">
        <v>79</v>
      </c>
      <c r="AY579" s="238" t="s">
        <v>129</v>
      </c>
    </row>
    <row r="580" spans="1:65" s="15" customFormat="1" ht="11.25">
      <c r="B580" s="239"/>
      <c r="C580" s="240"/>
      <c r="D580" s="219" t="s">
        <v>140</v>
      </c>
      <c r="E580" s="241" t="s">
        <v>1</v>
      </c>
      <c r="F580" s="242" t="s">
        <v>144</v>
      </c>
      <c r="G580" s="240"/>
      <c r="H580" s="243">
        <v>18.3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AT580" s="249" t="s">
        <v>140</v>
      </c>
      <c r="AU580" s="249" t="s">
        <v>138</v>
      </c>
      <c r="AV580" s="15" t="s">
        <v>137</v>
      </c>
      <c r="AW580" s="15" t="s">
        <v>35</v>
      </c>
      <c r="AX580" s="15" t="s">
        <v>87</v>
      </c>
      <c r="AY580" s="249" t="s">
        <v>129</v>
      </c>
    </row>
    <row r="581" spans="1:65" s="2" customFormat="1" ht="16.5" customHeight="1">
      <c r="A581" s="35"/>
      <c r="B581" s="36"/>
      <c r="C581" s="204" t="s">
        <v>795</v>
      </c>
      <c r="D581" s="204" t="s">
        <v>132</v>
      </c>
      <c r="E581" s="205" t="s">
        <v>796</v>
      </c>
      <c r="F581" s="206" t="s">
        <v>797</v>
      </c>
      <c r="G581" s="207" t="s">
        <v>157</v>
      </c>
      <c r="H581" s="208">
        <v>6.6000000000000003E-2</v>
      </c>
      <c r="I581" s="209"/>
      <c r="J581" s="210">
        <f>ROUND(I581*H581,2)</f>
        <v>0</v>
      </c>
      <c r="K581" s="206" t="s">
        <v>136</v>
      </c>
      <c r="L581" s="40"/>
      <c r="M581" s="211" t="s">
        <v>1</v>
      </c>
      <c r="N581" s="212" t="s">
        <v>45</v>
      </c>
      <c r="O581" s="72"/>
      <c r="P581" s="213">
        <f>O581*H581</f>
        <v>0</v>
      </c>
      <c r="Q581" s="213">
        <v>0</v>
      </c>
      <c r="R581" s="213">
        <f>Q581*H581</f>
        <v>0</v>
      </c>
      <c r="S581" s="213">
        <v>0</v>
      </c>
      <c r="T581" s="214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15" t="s">
        <v>186</v>
      </c>
      <c r="AT581" s="215" t="s">
        <v>132</v>
      </c>
      <c r="AU581" s="215" t="s">
        <v>138</v>
      </c>
      <c r="AY581" s="18" t="s">
        <v>129</v>
      </c>
      <c r="BE581" s="216">
        <f>IF(N581="základní",J581,0)</f>
        <v>0</v>
      </c>
      <c r="BF581" s="216">
        <f>IF(N581="snížená",J581,0)</f>
        <v>0</v>
      </c>
      <c r="BG581" s="216">
        <f>IF(N581="zákl. přenesená",J581,0)</f>
        <v>0</v>
      </c>
      <c r="BH581" s="216">
        <f>IF(N581="sníž. přenesená",J581,0)</f>
        <v>0</v>
      </c>
      <c r="BI581" s="216">
        <f>IF(N581="nulová",J581,0)</f>
        <v>0</v>
      </c>
      <c r="BJ581" s="18" t="s">
        <v>138</v>
      </c>
      <c r="BK581" s="216">
        <f>ROUND(I581*H581,2)</f>
        <v>0</v>
      </c>
      <c r="BL581" s="18" t="s">
        <v>186</v>
      </c>
      <c r="BM581" s="215" t="s">
        <v>798</v>
      </c>
    </row>
    <row r="582" spans="1:65" s="12" customFormat="1" ht="22.9" customHeight="1">
      <c r="B582" s="188"/>
      <c r="C582" s="189"/>
      <c r="D582" s="190" t="s">
        <v>78</v>
      </c>
      <c r="E582" s="202" t="s">
        <v>799</v>
      </c>
      <c r="F582" s="202" t="s">
        <v>800</v>
      </c>
      <c r="G582" s="189"/>
      <c r="H582" s="189"/>
      <c r="I582" s="192"/>
      <c r="J582" s="203">
        <f>BK582</f>
        <v>0</v>
      </c>
      <c r="K582" s="189"/>
      <c r="L582" s="194"/>
      <c r="M582" s="195"/>
      <c r="N582" s="196"/>
      <c r="O582" s="196"/>
      <c r="P582" s="197">
        <f>SUM(P583:P613)</f>
        <v>0</v>
      </c>
      <c r="Q582" s="196"/>
      <c r="R582" s="197">
        <f>SUM(R583:R613)</f>
        <v>1.8343915000000002</v>
      </c>
      <c r="S582" s="196"/>
      <c r="T582" s="198">
        <f>SUM(T583:T613)</f>
        <v>0.17399999999999999</v>
      </c>
      <c r="AR582" s="199" t="s">
        <v>138</v>
      </c>
      <c r="AT582" s="200" t="s">
        <v>78</v>
      </c>
      <c r="AU582" s="200" t="s">
        <v>87</v>
      </c>
      <c r="AY582" s="199" t="s">
        <v>129</v>
      </c>
      <c r="BK582" s="201">
        <f>SUM(BK583:BK613)</f>
        <v>0</v>
      </c>
    </row>
    <row r="583" spans="1:65" s="2" customFormat="1" ht="16.5" customHeight="1">
      <c r="A583" s="35"/>
      <c r="B583" s="36"/>
      <c r="C583" s="204" t="s">
        <v>801</v>
      </c>
      <c r="D583" s="204" t="s">
        <v>132</v>
      </c>
      <c r="E583" s="205" t="s">
        <v>802</v>
      </c>
      <c r="F583" s="206" t="s">
        <v>803</v>
      </c>
      <c r="G583" s="207" t="s">
        <v>135</v>
      </c>
      <c r="H583" s="208">
        <v>149.65</v>
      </c>
      <c r="I583" s="209"/>
      <c r="J583" s="210">
        <f>ROUND(I583*H583,2)</f>
        <v>0</v>
      </c>
      <c r="K583" s="206" t="s">
        <v>136</v>
      </c>
      <c r="L583" s="40"/>
      <c r="M583" s="211" t="s">
        <v>1</v>
      </c>
      <c r="N583" s="212" t="s">
        <v>45</v>
      </c>
      <c r="O583" s="72"/>
      <c r="P583" s="213">
        <f>O583*H583</f>
        <v>0</v>
      </c>
      <c r="Q583" s="213">
        <v>1.6000000000000001E-4</v>
      </c>
      <c r="R583" s="213">
        <f>Q583*H583</f>
        <v>2.3944000000000003E-2</v>
      </c>
      <c r="S583" s="213">
        <v>0</v>
      </c>
      <c r="T583" s="214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15" t="s">
        <v>186</v>
      </c>
      <c r="AT583" s="215" t="s">
        <v>132</v>
      </c>
      <c r="AU583" s="215" t="s">
        <v>138</v>
      </c>
      <c r="AY583" s="18" t="s">
        <v>129</v>
      </c>
      <c r="BE583" s="216">
        <f>IF(N583="základní",J583,0)</f>
        <v>0</v>
      </c>
      <c r="BF583" s="216">
        <f>IF(N583="snížená",J583,0)</f>
        <v>0</v>
      </c>
      <c r="BG583" s="216">
        <f>IF(N583="zákl. přenesená",J583,0)</f>
        <v>0</v>
      </c>
      <c r="BH583" s="216">
        <f>IF(N583="sníž. přenesená",J583,0)</f>
        <v>0</v>
      </c>
      <c r="BI583" s="216">
        <f>IF(N583="nulová",J583,0)</f>
        <v>0</v>
      </c>
      <c r="BJ583" s="18" t="s">
        <v>138</v>
      </c>
      <c r="BK583" s="216">
        <f>ROUND(I583*H583,2)</f>
        <v>0</v>
      </c>
      <c r="BL583" s="18" t="s">
        <v>186</v>
      </c>
      <c r="BM583" s="215" t="s">
        <v>804</v>
      </c>
    </row>
    <row r="584" spans="1:65" s="13" customFormat="1" ht="11.25">
      <c r="B584" s="217"/>
      <c r="C584" s="218"/>
      <c r="D584" s="219" t="s">
        <v>140</v>
      </c>
      <c r="E584" s="220" t="s">
        <v>1</v>
      </c>
      <c r="F584" s="221" t="s">
        <v>805</v>
      </c>
      <c r="G584" s="218"/>
      <c r="H584" s="220" t="s">
        <v>1</v>
      </c>
      <c r="I584" s="222"/>
      <c r="J584" s="218"/>
      <c r="K584" s="218"/>
      <c r="L584" s="223"/>
      <c r="M584" s="224"/>
      <c r="N584" s="225"/>
      <c r="O584" s="225"/>
      <c r="P584" s="225"/>
      <c r="Q584" s="225"/>
      <c r="R584" s="225"/>
      <c r="S584" s="225"/>
      <c r="T584" s="226"/>
      <c r="AT584" s="227" t="s">
        <v>140</v>
      </c>
      <c r="AU584" s="227" t="s">
        <v>138</v>
      </c>
      <c r="AV584" s="13" t="s">
        <v>87</v>
      </c>
      <c r="AW584" s="13" t="s">
        <v>35</v>
      </c>
      <c r="AX584" s="13" t="s">
        <v>79</v>
      </c>
      <c r="AY584" s="227" t="s">
        <v>129</v>
      </c>
    </row>
    <row r="585" spans="1:65" s="13" customFormat="1" ht="11.25">
      <c r="B585" s="217"/>
      <c r="C585" s="218"/>
      <c r="D585" s="219" t="s">
        <v>140</v>
      </c>
      <c r="E585" s="220" t="s">
        <v>1</v>
      </c>
      <c r="F585" s="221" t="s">
        <v>412</v>
      </c>
      <c r="G585" s="218"/>
      <c r="H585" s="220" t="s">
        <v>1</v>
      </c>
      <c r="I585" s="222"/>
      <c r="J585" s="218"/>
      <c r="K585" s="218"/>
      <c r="L585" s="223"/>
      <c r="M585" s="224"/>
      <c r="N585" s="225"/>
      <c r="O585" s="225"/>
      <c r="P585" s="225"/>
      <c r="Q585" s="225"/>
      <c r="R585" s="225"/>
      <c r="S585" s="225"/>
      <c r="T585" s="226"/>
      <c r="AT585" s="227" t="s">
        <v>140</v>
      </c>
      <c r="AU585" s="227" t="s">
        <v>138</v>
      </c>
      <c r="AV585" s="13" t="s">
        <v>87</v>
      </c>
      <c r="AW585" s="13" t="s">
        <v>35</v>
      </c>
      <c r="AX585" s="13" t="s">
        <v>79</v>
      </c>
      <c r="AY585" s="227" t="s">
        <v>129</v>
      </c>
    </row>
    <row r="586" spans="1:65" s="14" customFormat="1" ht="11.25">
      <c r="B586" s="228"/>
      <c r="C586" s="229"/>
      <c r="D586" s="219" t="s">
        <v>140</v>
      </c>
      <c r="E586" s="230" t="s">
        <v>1</v>
      </c>
      <c r="F586" s="231" t="s">
        <v>413</v>
      </c>
      <c r="G586" s="229"/>
      <c r="H586" s="232">
        <v>83.2</v>
      </c>
      <c r="I586" s="233"/>
      <c r="J586" s="229"/>
      <c r="K586" s="229"/>
      <c r="L586" s="234"/>
      <c r="M586" s="235"/>
      <c r="N586" s="236"/>
      <c r="O586" s="236"/>
      <c r="P586" s="236"/>
      <c r="Q586" s="236"/>
      <c r="R586" s="236"/>
      <c r="S586" s="236"/>
      <c r="T586" s="237"/>
      <c r="AT586" s="238" t="s">
        <v>140</v>
      </c>
      <c r="AU586" s="238" t="s">
        <v>138</v>
      </c>
      <c r="AV586" s="14" t="s">
        <v>138</v>
      </c>
      <c r="AW586" s="14" t="s">
        <v>35</v>
      </c>
      <c r="AX586" s="14" t="s">
        <v>79</v>
      </c>
      <c r="AY586" s="238" t="s">
        <v>129</v>
      </c>
    </row>
    <row r="587" spans="1:65" s="14" customFormat="1" ht="11.25">
      <c r="B587" s="228"/>
      <c r="C587" s="229"/>
      <c r="D587" s="219" t="s">
        <v>140</v>
      </c>
      <c r="E587" s="230" t="s">
        <v>1</v>
      </c>
      <c r="F587" s="231" t="s">
        <v>414</v>
      </c>
      <c r="G587" s="229"/>
      <c r="H587" s="232">
        <v>59.25</v>
      </c>
      <c r="I587" s="233"/>
      <c r="J587" s="229"/>
      <c r="K587" s="229"/>
      <c r="L587" s="234"/>
      <c r="M587" s="235"/>
      <c r="N587" s="236"/>
      <c r="O587" s="236"/>
      <c r="P587" s="236"/>
      <c r="Q587" s="236"/>
      <c r="R587" s="236"/>
      <c r="S587" s="236"/>
      <c r="T587" s="237"/>
      <c r="AT587" s="238" t="s">
        <v>140</v>
      </c>
      <c r="AU587" s="238" t="s">
        <v>138</v>
      </c>
      <c r="AV587" s="14" t="s">
        <v>138</v>
      </c>
      <c r="AW587" s="14" t="s">
        <v>35</v>
      </c>
      <c r="AX587" s="14" t="s">
        <v>79</v>
      </c>
      <c r="AY587" s="238" t="s">
        <v>129</v>
      </c>
    </row>
    <row r="588" spans="1:65" s="14" customFormat="1" ht="11.25">
      <c r="B588" s="228"/>
      <c r="C588" s="229"/>
      <c r="D588" s="219" t="s">
        <v>140</v>
      </c>
      <c r="E588" s="230" t="s">
        <v>1</v>
      </c>
      <c r="F588" s="231" t="s">
        <v>415</v>
      </c>
      <c r="G588" s="229"/>
      <c r="H588" s="232">
        <v>7.2</v>
      </c>
      <c r="I588" s="233"/>
      <c r="J588" s="229"/>
      <c r="K588" s="229"/>
      <c r="L588" s="234"/>
      <c r="M588" s="235"/>
      <c r="N588" s="236"/>
      <c r="O588" s="236"/>
      <c r="P588" s="236"/>
      <c r="Q588" s="236"/>
      <c r="R588" s="236"/>
      <c r="S588" s="236"/>
      <c r="T588" s="237"/>
      <c r="AT588" s="238" t="s">
        <v>140</v>
      </c>
      <c r="AU588" s="238" t="s">
        <v>138</v>
      </c>
      <c r="AV588" s="14" t="s">
        <v>138</v>
      </c>
      <c r="AW588" s="14" t="s">
        <v>35</v>
      </c>
      <c r="AX588" s="14" t="s">
        <v>79</v>
      </c>
      <c r="AY588" s="238" t="s">
        <v>129</v>
      </c>
    </row>
    <row r="589" spans="1:65" s="15" customFormat="1" ht="11.25">
      <c r="B589" s="239"/>
      <c r="C589" s="240"/>
      <c r="D589" s="219" t="s">
        <v>140</v>
      </c>
      <c r="E589" s="241" t="s">
        <v>1</v>
      </c>
      <c r="F589" s="242" t="s">
        <v>144</v>
      </c>
      <c r="G589" s="240"/>
      <c r="H589" s="243">
        <v>149.65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AT589" s="249" t="s">
        <v>140</v>
      </c>
      <c r="AU589" s="249" t="s">
        <v>138</v>
      </c>
      <c r="AV589" s="15" t="s">
        <v>137</v>
      </c>
      <c r="AW589" s="15" t="s">
        <v>35</v>
      </c>
      <c r="AX589" s="15" t="s">
        <v>87</v>
      </c>
      <c r="AY589" s="249" t="s">
        <v>129</v>
      </c>
    </row>
    <row r="590" spans="1:65" s="2" customFormat="1" ht="16.5" customHeight="1">
      <c r="A590" s="35"/>
      <c r="B590" s="36"/>
      <c r="C590" s="204" t="s">
        <v>806</v>
      </c>
      <c r="D590" s="204" t="s">
        <v>132</v>
      </c>
      <c r="E590" s="205" t="s">
        <v>807</v>
      </c>
      <c r="F590" s="206" t="s">
        <v>808</v>
      </c>
      <c r="G590" s="207" t="s">
        <v>135</v>
      </c>
      <c r="H590" s="208">
        <v>149.65</v>
      </c>
      <c r="I590" s="209"/>
      <c r="J590" s="210">
        <f>ROUND(I590*H590,2)</f>
        <v>0</v>
      </c>
      <c r="K590" s="206" t="s">
        <v>136</v>
      </c>
      <c r="L590" s="40"/>
      <c r="M590" s="211" t="s">
        <v>1</v>
      </c>
      <c r="N590" s="212" t="s">
        <v>45</v>
      </c>
      <c r="O590" s="72"/>
      <c r="P590" s="213">
        <f>O590*H590</f>
        <v>0</v>
      </c>
      <c r="Q590" s="213">
        <v>1.4999999999999999E-4</v>
      </c>
      <c r="R590" s="213">
        <f>Q590*H590</f>
        <v>2.2447499999999999E-2</v>
      </c>
      <c r="S590" s="213">
        <v>0</v>
      </c>
      <c r="T590" s="214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215" t="s">
        <v>137</v>
      </c>
      <c r="AT590" s="215" t="s">
        <v>132</v>
      </c>
      <c r="AU590" s="215" t="s">
        <v>138</v>
      </c>
      <c r="AY590" s="18" t="s">
        <v>129</v>
      </c>
      <c r="BE590" s="216">
        <f>IF(N590="základní",J590,0)</f>
        <v>0</v>
      </c>
      <c r="BF590" s="216">
        <f>IF(N590="snížená",J590,0)</f>
        <v>0</v>
      </c>
      <c r="BG590" s="216">
        <f>IF(N590="zákl. přenesená",J590,0)</f>
        <v>0</v>
      </c>
      <c r="BH590" s="216">
        <f>IF(N590="sníž. přenesená",J590,0)</f>
        <v>0</v>
      </c>
      <c r="BI590" s="216">
        <f>IF(N590="nulová",J590,0)</f>
        <v>0</v>
      </c>
      <c r="BJ590" s="18" t="s">
        <v>138</v>
      </c>
      <c r="BK590" s="216">
        <f>ROUND(I590*H590,2)</f>
        <v>0</v>
      </c>
      <c r="BL590" s="18" t="s">
        <v>137</v>
      </c>
      <c r="BM590" s="215" t="s">
        <v>809</v>
      </c>
    </row>
    <row r="591" spans="1:65" s="13" customFormat="1" ht="11.25">
      <c r="B591" s="217"/>
      <c r="C591" s="218"/>
      <c r="D591" s="219" t="s">
        <v>140</v>
      </c>
      <c r="E591" s="220" t="s">
        <v>1</v>
      </c>
      <c r="F591" s="221" t="s">
        <v>805</v>
      </c>
      <c r="G591" s="218"/>
      <c r="H591" s="220" t="s">
        <v>1</v>
      </c>
      <c r="I591" s="222"/>
      <c r="J591" s="218"/>
      <c r="K591" s="218"/>
      <c r="L591" s="223"/>
      <c r="M591" s="224"/>
      <c r="N591" s="225"/>
      <c r="O591" s="225"/>
      <c r="P591" s="225"/>
      <c r="Q591" s="225"/>
      <c r="R591" s="225"/>
      <c r="S591" s="225"/>
      <c r="T591" s="226"/>
      <c r="AT591" s="227" t="s">
        <v>140</v>
      </c>
      <c r="AU591" s="227" t="s">
        <v>138</v>
      </c>
      <c r="AV591" s="13" t="s">
        <v>87</v>
      </c>
      <c r="AW591" s="13" t="s">
        <v>35</v>
      </c>
      <c r="AX591" s="13" t="s">
        <v>79</v>
      </c>
      <c r="AY591" s="227" t="s">
        <v>129</v>
      </c>
    </row>
    <row r="592" spans="1:65" s="13" customFormat="1" ht="11.25">
      <c r="B592" s="217"/>
      <c r="C592" s="218"/>
      <c r="D592" s="219" t="s">
        <v>140</v>
      </c>
      <c r="E592" s="220" t="s">
        <v>1</v>
      </c>
      <c r="F592" s="221" t="s">
        <v>810</v>
      </c>
      <c r="G592" s="218"/>
      <c r="H592" s="220" t="s">
        <v>1</v>
      </c>
      <c r="I592" s="222"/>
      <c r="J592" s="218"/>
      <c r="K592" s="218"/>
      <c r="L592" s="223"/>
      <c r="M592" s="224"/>
      <c r="N592" s="225"/>
      <c r="O592" s="225"/>
      <c r="P592" s="225"/>
      <c r="Q592" s="225"/>
      <c r="R592" s="225"/>
      <c r="S592" s="225"/>
      <c r="T592" s="226"/>
      <c r="AT592" s="227" t="s">
        <v>140</v>
      </c>
      <c r="AU592" s="227" t="s">
        <v>138</v>
      </c>
      <c r="AV592" s="13" t="s">
        <v>87</v>
      </c>
      <c r="AW592" s="13" t="s">
        <v>35</v>
      </c>
      <c r="AX592" s="13" t="s">
        <v>79</v>
      </c>
      <c r="AY592" s="227" t="s">
        <v>129</v>
      </c>
    </row>
    <row r="593" spans="1:65" s="14" customFormat="1" ht="11.25">
      <c r="B593" s="228"/>
      <c r="C593" s="229"/>
      <c r="D593" s="219" t="s">
        <v>140</v>
      </c>
      <c r="E593" s="230" t="s">
        <v>1</v>
      </c>
      <c r="F593" s="231" t="s">
        <v>413</v>
      </c>
      <c r="G593" s="229"/>
      <c r="H593" s="232">
        <v>83.2</v>
      </c>
      <c r="I593" s="233"/>
      <c r="J593" s="229"/>
      <c r="K593" s="229"/>
      <c r="L593" s="234"/>
      <c r="M593" s="235"/>
      <c r="N593" s="236"/>
      <c r="O593" s="236"/>
      <c r="P593" s="236"/>
      <c r="Q593" s="236"/>
      <c r="R593" s="236"/>
      <c r="S593" s="236"/>
      <c r="T593" s="237"/>
      <c r="AT593" s="238" t="s">
        <v>140</v>
      </c>
      <c r="AU593" s="238" t="s">
        <v>138</v>
      </c>
      <c r="AV593" s="14" t="s">
        <v>138</v>
      </c>
      <c r="AW593" s="14" t="s">
        <v>35</v>
      </c>
      <c r="AX593" s="14" t="s">
        <v>79</v>
      </c>
      <c r="AY593" s="238" t="s">
        <v>129</v>
      </c>
    </row>
    <row r="594" spans="1:65" s="14" customFormat="1" ht="11.25">
      <c r="B594" s="228"/>
      <c r="C594" s="229"/>
      <c r="D594" s="219" t="s">
        <v>140</v>
      </c>
      <c r="E594" s="230" t="s">
        <v>1</v>
      </c>
      <c r="F594" s="231" t="s">
        <v>414</v>
      </c>
      <c r="G594" s="229"/>
      <c r="H594" s="232">
        <v>59.25</v>
      </c>
      <c r="I594" s="233"/>
      <c r="J594" s="229"/>
      <c r="K594" s="229"/>
      <c r="L594" s="234"/>
      <c r="M594" s="235"/>
      <c r="N594" s="236"/>
      <c r="O594" s="236"/>
      <c r="P594" s="236"/>
      <c r="Q594" s="236"/>
      <c r="R594" s="236"/>
      <c r="S594" s="236"/>
      <c r="T594" s="237"/>
      <c r="AT594" s="238" t="s">
        <v>140</v>
      </c>
      <c r="AU594" s="238" t="s">
        <v>138</v>
      </c>
      <c r="AV594" s="14" t="s">
        <v>138</v>
      </c>
      <c r="AW594" s="14" t="s">
        <v>35</v>
      </c>
      <c r="AX594" s="14" t="s">
        <v>79</v>
      </c>
      <c r="AY594" s="238" t="s">
        <v>129</v>
      </c>
    </row>
    <row r="595" spans="1:65" s="14" customFormat="1" ht="11.25">
      <c r="B595" s="228"/>
      <c r="C595" s="229"/>
      <c r="D595" s="219" t="s">
        <v>140</v>
      </c>
      <c r="E595" s="230" t="s">
        <v>1</v>
      </c>
      <c r="F595" s="231" t="s">
        <v>415</v>
      </c>
      <c r="G595" s="229"/>
      <c r="H595" s="232">
        <v>7.2</v>
      </c>
      <c r="I595" s="233"/>
      <c r="J595" s="229"/>
      <c r="K595" s="229"/>
      <c r="L595" s="234"/>
      <c r="M595" s="235"/>
      <c r="N595" s="236"/>
      <c r="O595" s="236"/>
      <c r="P595" s="236"/>
      <c r="Q595" s="236"/>
      <c r="R595" s="236"/>
      <c r="S595" s="236"/>
      <c r="T595" s="237"/>
      <c r="AT595" s="238" t="s">
        <v>140</v>
      </c>
      <c r="AU595" s="238" t="s">
        <v>138</v>
      </c>
      <c r="AV595" s="14" t="s">
        <v>138</v>
      </c>
      <c r="AW595" s="14" t="s">
        <v>35</v>
      </c>
      <c r="AX595" s="14" t="s">
        <v>79</v>
      </c>
      <c r="AY595" s="238" t="s">
        <v>129</v>
      </c>
    </row>
    <row r="596" spans="1:65" s="15" customFormat="1" ht="11.25">
      <c r="B596" s="239"/>
      <c r="C596" s="240"/>
      <c r="D596" s="219" t="s">
        <v>140</v>
      </c>
      <c r="E596" s="241" t="s">
        <v>1</v>
      </c>
      <c r="F596" s="242" t="s">
        <v>144</v>
      </c>
      <c r="G596" s="240"/>
      <c r="H596" s="243">
        <v>149.65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AT596" s="249" t="s">
        <v>140</v>
      </c>
      <c r="AU596" s="249" t="s">
        <v>138</v>
      </c>
      <c r="AV596" s="15" t="s">
        <v>137</v>
      </c>
      <c r="AW596" s="15" t="s">
        <v>35</v>
      </c>
      <c r="AX596" s="15" t="s">
        <v>87</v>
      </c>
      <c r="AY596" s="249" t="s">
        <v>129</v>
      </c>
    </row>
    <row r="597" spans="1:65" s="2" customFormat="1" ht="16.5" customHeight="1">
      <c r="A597" s="35"/>
      <c r="B597" s="36"/>
      <c r="C597" s="204" t="s">
        <v>811</v>
      </c>
      <c r="D597" s="204" t="s">
        <v>132</v>
      </c>
      <c r="E597" s="205" t="s">
        <v>812</v>
      </c>
      <c r="F597" s="206" t="s">
        <v>813</v>
      </c>
      <c r="G597" s="207" t="s">
        <v>147</v>
      </c>
      <c r="H597" s="208">
        <v>2</v>
      </c>
      <c r="I597" s="209"/>
      <c r="J597" s="210">
        <f>ROUND(I597*H597,2)</f>
        <v>0</v>
      </c>
      <c r="K597" s="206" t="s">
        <v>1</v>
      </c>
      <c r="L597" s="40"/>
      <c r="M597" s="211" t="s">
        <v>1</v>
      </c>
      <c r="N597" s="212" t="s">
        <v>45</v>
      </c>
      <c r="O597" s="72"/>
      <c r="P597" s="213">
        <f>O597*H597</f>
        <v>0</v>
      </c>
      <c r="Q597" s="213">
        <v>4.1000000000000002E-2</v>
      </c>
      <c r="R597" s="213">
        <f>Q597*H597</f>
        <v>8.2000000000000003E-2</v>
      </c>
      <c r="S597" s="213">
        <v>0</v>
      </c>
      <c r="T597" s="214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15" t="s">
        <v>186</v>
      </c>
      <c r="AT597" s="215" t="s">
        <v>132</v>
      </c>
      <c r="AU597" s="215" t="s">
        <v>138</v>
      </c>
      <c r="AY597" s="18" t="s">
        <v>129</v>
      </c>
      <c r="BE597" s="216">
        <f>IF(N597="základní",J597,0)</f>
        <v>0</v>
      </c>
      <c r="BF597" s="216">
        <f>IF(N597="snížená",J597,0)</f>
        <v>0</v>
      </c>
      <c r="BG597" s="216">
        <f>IF(N597="zákl. přenesená",J597,0)</f>
        <v>0</v>
      </c>
      <c r="BH597" s="216">
        <f>IF(N597="sníž. přenesená",J597,0)</f>
        <v>0</v>
      </c>
      <c r="BI597" s="216">
        <f>IF(N597="nulová",J597,0)</f>
        <v>0</v>
      </c>
      <c r="BJ597" s="18" t="s">
        <v>138</v>
      </c>
      <c r="BK597" s="216">
        <f>ROUND(I597*H597,2)</f>
        <v>0</v>
      </c>
      <c r="BL597" s="18" t="s">
        <v>186</v>
      </c>
      <c r="BM597" s="215" t="s">
        <v>814</v>
      </c>
    </row>
    <row r="598" spans="1:65" s="13" customFormat="1" ht="11.25">
      <c r="B598" s="217"/>
      <c r="C598" s="218"/>
      <c r="D598" s="219" t="s">
        <v>140</v>
      </c>
      <c r="E598" s="220" t="s">
        <v>1</v>
      </c>
      <c r="F598" s="221" t="s">
        <v>193</v>
      </c>
      <c r="G598" s="218"/>
      <c r="H598" s="220" t="s">
        <v>1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140</v>
      </c>
      <c r="AU598" s="227" t="s">
        <v>138</v>
      </c>
      <c r="AV598" s="13" t="s">
        <v>87</v>
      </c>
      <c r="AW598" s="13" t="s">
        <v>35</v>
      </c>
      <c r="AX598" s="13" t="s">
        <v>79</v>
      </c>
      <c r="AY598" s="227" t="s">
        <v>129</v>
      </c>
    </row>
    <row r="599" spans="1:65" s="13" customFormat="1" ht="11.25">
      <c r="B599" s="217"/>
      <c r="C599" s="218"/>
      <c r="D599" s="219" t="s">
        <v>140</v>
      </c>
      <c r="E599" s="220" t="s">
        <v>1</v>
      </c>
      <c r="F599" s="221" t="s">
        <v>815</v>
      </c>
      <c r="G599" s="218"/>
      <c r="H599" s="220" t="s">
        <v>1</v>
      </c>
      <c r="I599" s="222"/>
      <c r="J599" s="218"/>
      <c r="K599" s="218"/>
      <c r="L599" s="223"/>
      <c r="M599" s="224"/>
      <c r="N599" s="225"/>
      <c r="O599" s="225"/>
      <c r="P599" s="225"/>
      <c r="Q599" s="225"/>
      <c r="R599" s="225"/>
      <c r="S599" s="225"/>
      <c r="T599" s="226"/>
      <c r="AT599" s="227" t="s">
        <v>140</v>
      </c>
      <c r="AU599" s="227" t="s">
        <v>138</v>
      </c>
      <c r="AV599" s="13" t="s">
        <v>87</v>
      </c>
      <c r="AW599" s="13" t="s">
        <v>35</v>
      </c>
      <c r="AX599" s="13" t="s">
        <v>79</v>
      </c>
      <c r="AY599" s="227" t="s">
        <v>129</v>
      </c>
    </row>
    <row r="600" spans="1:65" s="14" customFormat="1" ht="11.25">
      <c r="B600" s="228"/>
      <c r="C600" s="229"/>
      <c r="D600" s="219" t="s">
        <v>140</v>
      </c>
      <c r="E600" s="230" t="s">
        <v>1</v>
      </c>
      <c r="F600" s="231" t="s">
        <v>816</v>
      </c>
      <c r="G600" s="229"/>
      <c r="H600" s="232">
        <v>2</v>
      </c>
      <c r="I600" s="233"/>
      <c r="J600" s="229"/>
      <c r="K600" s="229"/>
      <c r="L600" s="234"/>
      <c r="M600" s="235"/>
      <c r="N600" s="236"/>
      <c r="O600" s="236"/>
      <c r="P600" s="236"/>
      <c r="Q600" s="236"/>
      <c r="R600" s="236"/>
      <c r="S600" s="236"/>
      <c r="T600" s="237"/>
      <c r="AT600" s="238" t="s">
        <v>140</v>
      </c>
      <c r="AU600" s="238" t="s">
        <v>138</v>
      </c>
      <c r="AV600" s="14" t="s">
        <v>138</v>
      </c>
      <c r="AW600" s="14" t="s">
        <v>35</v>
      </c>
      <c r="AX600" s="14" t="s">
        <v>87</v>
      </c>
      <c r="AY600" s="238" t="s">
        <v>129</v>
      </c>
    </row>
    <row r="601" spans="1:65" s="2" customFormat="1" ht="21.75" customHeight="1">
      <c r="A601" s="35"/>
      <c r="B601" s="36"/>
      <c r="C601" s="204" t="s">
        <v>817</v>
      </c>
      <c r="D601" s="204" t="s">
        <v>132</v>
      </c>
      <c r="E601" s="205" t="s">
        <v>818</v>
      </c>
      <c r="F601" s="206" t="s">
        <v>819</v>
      </c>
      <c r="G601" s="207" t="s">
        <v>147</v>
      </c>
      <c r="H601" s="208">
        <v>8</v>
      </c>
      <c r="I601" s="209"/>
      <c r="J601" s="210">
        <f>ROUND(I601*H601,2)</f>
        <v>0</v>
      </c>
      <c r="K601" s="206" t="s">
        <v>1</v>
      </c>
      <c r="L601" s="40"/>
      <c r="M601" s="211" t="s">
        <v>1</v>
      </c>
      <c r="N601" s="212" t="s">
        <v>45</v>
      </c>
      <c r="O601" s="72"/>
      <c r="P601" s="213">
        <f>O601*H601</f>
        <v>0</v>
      </c>
      <c r="Q601" s="213">
        <v>9.8409999999999997E-2</v>
      </c>
      <c r="R601" s="213">
        <f>Q601*H601</f>
        <v>0.78727999999999998</v>
      </c>
      <c r="S601" s="213">
        <v>0</v>
      </c>
      <c r="T601" s="214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15" t="s">
        <v>186</v>
      </c>
      <c r="AT601" s="215" t="s">
        <v>132</v>
      </c>
      <c r="AU601" s="215" t="s">
        <v>138</v>
      </c>
      <c r="AY601" s="18" t="s">
        <v>129</v>
      </c>
      <c r="BE601" s="216">
        <f>IF(N601="základní",J601,0)</f>
        <v>0</v>
      </c>
      <c r="BF601" s="216">
        <f>IF(N601="snížená",J601,0)</f>
        <v>0</v>
      </c>
      <c r="BG601" s="216">
        <f>IF(N601="zákl. přenesená",J601,0)</f>
        <v>0</v>
      </c>
      <c r="BH601" s="216">
        <f>IF(N601="sníž. přenesená",J601,0)</f>
        <v>0</v>
      </c>
      <c r="BI601" s="216">
        <f>IF(N601="nulová",J601,0)</f>
        <v>0</v>
      </c>
      <c r="BJ601" s="18" t="s">
        <v>138</v>
      </c>
      <c r="BK601" s="216">
        <f>ROUND(I601*H601,2)</f>
        <v>0</v>
      </c>
      <c r="BL601" s="18" t="s">
        <v>186</v>
      </c>
      <c r="BM601" s="215" t="s">
        <v>820</v>
      </c>
    </row>
    <row r="602" spans="1:65" s="13" customFormat="1" ht="11.25">
      <c r="B602" s="217"/>
      <c r="C602" s="218"/>
      <c r="D602" s="219" t="s">
        <v>140</v>
      </c>
      <c r="E602" s="220" t="s">
        <v>1</v>
      </c>
      <c r="F602" s="221" t="s">
        <v>193</v>
      </c>
      <c r="G602" s="218"/>
      <c r="H602" s="220" t="s">
        <v>1</v>
      </c>
      <c r="I602" s="222"/>
      <c r="J602" s="218"/>
      <c r="K602" s="218"/>
      <c r="L602" s="223"/>
      <c r="M602" s="224"/>
      <c r="N602" s="225"/>
      <c r="O602" s="225"/>
      <c r="P602" s="225"/>
      <c r="Q602" s="225"/>
      <c r="R602" s="225"/>
      <c r="S602" s="225"/>
      <c r="T602" s="226"/>
      <c r="AT602" s="227" t="s">
        <v>140</v>
      </c>
      <c r="AU602" s="227" t="s">
        <v>138</v>
      </c>
      <c r="AV602" s="13" t="s">
        <v>87</v>
      </c>
      <c r="AW602" s="13" t="s">
        <v>35</v>
      </c>
      <c r="AX602" s="13" t="s">
        <v>79</v>
      </c>
      <c r="AY602" s="227" t="s">
        <v>129</v>
      </c>
    </row>
    <row r="603" spans="1:65" s="13" customFormat="1" ht="11.25">
      <c r="B603" s="217"/>
      <c r="C603" s="218"/>
      <c r="D603" s="219" t="s">
        <v>140</v>
      </c>
      <c r="E603" s="220" t="s">
        <v>1</v>
      </c>
      <c r="F603" s="221" t="s">
        <v>815</v>
      </c>
      <c r="G603" s="218"/>
      <c r="H603" s="220" t="s">
        <v>1</v>
      </c>
      <c r="I603" s="222"/>
      <c r="J603" s="218"/>
      <c r="K603" s="218"/>
      <c r="L603" s="223"/>
      <c r="M603" s="224"/>
      <c r="N603" s="225"/>
      <c r="O603" s="225"/>
      <c r="P603" s="225"/>
      <c r="Q603" s="225"/>
      <c r="R603" s="225"/>
      <c r="S603" s="225"/>
      <c r="T603" s="226"/>
      <c r="AT603" s="227" t="s">
        <v>140</v>
      </c>
      <c r="AU603" s="227" t="s">
        <v>138</v>
      </c>
      <c r="AV603" s="13" t="s">
        <v>87</v>
      </c>
      <c r="AW603" s="13" t="s">
        <v>35</v>
      </c>
      <c r="AX603" s="13" t="s">
        <v>79</v>
      </c>
      <c r="AY603" s="227" t="s">
        <v>129</v>
      </c>
    </row>
    <row r="604" spans="1:65" s="14" customFormat="1" ht="11.25">
      <c r="B604" s="228"/>
      <c r="C604" s="229"/>
      <c r="D604" s="219" t="s">
        <v>140</v>
      </c>
      <c r="E604" s="230" t="s">
        <v>1</v>
      </c>
      <c r="F604" s="231" t="s">
        <v>821</v>
      </c>
      <c r="G604" s="229"/>
      <c r="H604" s="232">
        <v>8</v>
      </c>
      <c r="I604" s="233"/>
      <c r="J604" s="229"/>
      <c r="K604" s="229"/>
      <c r="L604" s="234"/>
      <c r="M604" s="235"/>
      <c r="N604" s="236"/>
      <c r="O604" s="236"/>
      <c r="P604" s="236"/>
      <c r="Q604" s="236"/>
      <c r="R604" s="236"/>
      <c r="S604" s="236"/>
      <c r="T604" s="237"/>
      <c r="AT604" s="238" t="s">
        <v>140</v>
      </c>
      <c r="AU604" s="238" t="s">
        <v>138</v>
      </c>
      <c r="AV604" s="14" t="s">
        <v>138</v>
      </c>
      <c r="AW604" s="14" t="s">
        <v>35</v>
      </c>
      <c r="AX604" s="14" t="s">
        <v>87</v>
      </c>
      <c r="AY604" s="238" t="s">
        <v>129</v>
      </c>
    </row>
    <row r="605" spans="1:65" s="2" customFormat="1" ht="16.5" customHeight="1">
      <c r="A605" s="35"/>
      <c r="B605" s="36"/>
      <c r="C605" s="204" t="s">
        <v>822</v>
      </c>
      <c r="D605" s="204" t="s">
        <v>132</v>
      </c>
      <c r="E605" s="205" t="s">
        <v>823</v>
      </c>
      <c r="F605" s="206" t="s">
        <v>824</v>
      </c>
      <c r="G605" s="207" t="s">
        <v>147</v>
      </c>
      <c r="H605" s="208">
        <v>1</v>
      </c>
      <c r="I605" s="209"/>
      <c r="J605" s="210">
        <f>ROUND(I605*H605,2)</f>
        <v>0</v>
      </c>
      <c r="K605" s="206" t="s">
        <v>136</v>
      </c>
      <c r="L605" s="40"/>
      <c r="M605" s="211" t="s">
        <v>1</v>
      </c>
      <c r="N605" s="212" t="s">
        <v>45</v>
      </c>
      <c r="O605" s="72"/>
      <c r="P605" s="213">
        <f>O605*H605</f>
        <v>0</v>
      </c>
      <c r="Q605" s="213">
        <v>0</v>
      </c>
      <c r="R605" s="213">
        <f>Q605*H605</f>
        <v>0</v>
      </c>
      <c r="S605" s="213">
        <v>0.17399999999999999</v>
      </c>
      <c r="T605" s="214">
        <f>S605*H605</f>
        <v>0.17399999999999999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15" t="s">
        <v>186</v>
      </c>
      <c r="AT605" s="215" t="s">
        <v>132</v>
      </c>
      <c r="AU605" s="215" t="s">
        <v>138</v>
      </c>
      <c r="AY605" s="18" t="s">
        <v>129</v>
      </c>
      <c r="BE605" s="216">
        <f>IF(N605="základní",J605,0)</f>
        <v>0</v>
      </c>
      <c r="BF605" s="216">
        <f>IF(N605="snížená",J605,0)</f>
        <v>0</v>
      </c>
      <c r="BG605" s="216">
        <f>IF(N605="zákl. přenesená",J605,0)</f>
        <v>0</v>
      </c>
      <c r="BH605" s="216">
        <f>IF(N605="sníž. přenesená",J605,0)</f>
        <v>0</v>
      </c>
      <c r="BI605" s="216">
        <f>IF(N605="nulová",J605,0)</f>
        <v>0</v>
      </c>
      <c r="BJ605" s="18" t="s">
        <v>138</v>
      </c>
      <c r="BK605" s="216">
        <f>ROUND(I605*H605,2)</f>
        <v>0</v>
      </c>
      <c r="BL605" s="18" t="s">
        <v>186</v>
      </c>
      <c r="BM605" s="215" t="s">
        <v>825</v>
      </c>
    </row>
    <row r="606" spans="1:65" s="14" customFormat="1" ht="11.25">
      <c r="B606" s="228"/>
      <c r="C606" s="229"/>
      <c r="D606" s="219" t="s">
        <v>140</v>
      </c>
      <c r="E606" s="230" t="s">
        <v>1</v>
      </c>
      <c r="F606" s="231" t="s">
        <v>826</v>
      </c>
      <c r="G606" s="229"/>
      <c r="H606" s="232">
        <v>1</v>
      </c>
      <c r="I606" s="233"/>
      <c r="J606" s="229"/>
      <c r="K606" s="229"/>
      <c r="L606" s="234"/>
      <c r="M606" s="235"/>
      <c r="N606" s="236"/>
      <c r="O606" s="236"/>
      <c r="P606" s="236"/>
      <c r="Q606" s="236"/>
      <c r="R606" s="236"/>
      <c r="S606" s="236"/>
      <c r="T606" s="237"/>
      <c r="AT606" s="238" t="s">
        <v>140</v>
      </c>
      <c r="AU606" s="238" t="s">
        <v>138</v>
      </c>
      <c r="AV606" s="14" t="s">
        <v>138</v>
      </c>
      <c r="AW606" s="14" t="s">
        <v>35</v>
      </c>
      <c r="AX606" s="14" t="s">
        <v>87</v>
      </c>
      <c r="AY606" s="238" t="s">
        <v>129</v>
      </c>
    </row>
    <row r="607" spans="1:65" s="2" customFormat="1" ht="16.5" customHeight="1">
      <c r="A607" s="35"/>
      <c r="B607" s="36"/>
      <c r="C607" s="204" t="s">
        <v>827</v>
      </c>
      <c r="D607" s="204" t="s">
        <v>132</v>
      </c>
      <c r="E607" s="205" t="s">
        <v>242</v>
      </c>
      <c r="F607" s="206" t="s">
        <v>243</v>
      </c>
      <c r="G607" s="207" t="s">
        <v>147</v>
      </c>
      <c r="H607" s="208">
        <v>96</v>
      </c>
      <c r="I607" s="209"/>
      <c r="J607" s="210">
        <f>ROUND(I607*H607,2)</f>
        <v>0</v>
      </c>
      <c r="K607" s="206" t="s">
        <v>1</v>
      </c>
      <c r="L607" s="40"/>
      <c r="M607" s="211" t="s">
        <v>1</v>
      </c>
      <c r="N607" s="212" t="s">
        <v>45</v>
      </c>
      <c r="O607" s="72"/>
      <c r="P607" s="213">
        <f>O607*H607</f>
        <v>0</v>
      </c>
      <c r="Q607" s="213">
        <v>1.98E-3</v>
      </c>
      <c r="R607" s="213">
        <f>Q607*H607</f>
        <v>0.19008</v>
      </c>
      <c r="S607" s="213">
        <v>0</v>
      </c>
      <c r="T607" s="214">
        <f>S607*H607</f>
        <v>0</v>
      </c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R607" s="215" t="s">
        <v>186</v>
      </c>
      <c r="AT607" s="215" t="s">
        <v>132</v>
      </c>
      <c r="AU607" s="215" t="s">
        <v>138</v>
      </c>
      <c r="AY607" s="18" t="s">
        <v>129</v>
      </c>
      <c r="BE607" s="216">
        <f>IF(N607="základní",J607,0)</f>
        <v>0</v>
      </c>
      <c r="BF607" s="216">
        <f>IF(N607="snížená",J607,0)</f>
        <v>0</v>
      </c>
      <c r="BG607" s="216">
        <f>IF(N607="zákl. přenesená",J607,0)</f>
        <v>0</v>
      </c>
      <c r="BH607" s="216">
        <f>IF(N607="sníž. přenesená",J607,0)</f>
        <v>0</v>
      </c>
      <c r="BI607" s="216">
        <f>IF(N607="nulová",J607,0)</f>
        <v>0</v>
      </c>
      <c r="BJ607" s="18" t="s">
        <v>138</v>
      </c>
      <c r="BK607" s="216">
        <f>ROUND(I607*H607,2)</f>
        <v>0</v>
      </c>
      <c r="BL607" s="18" t="s">
        <v>186</v>
      </c>
      <c r="BM607" s="215" t="s">
        <v>828</v>
      </c>
    </row>
    <row r="608" spans="1:65" s="13" customFormat="1" ht="11.25">
      <c r="B608" s="217"/>
      <c r="C608" s="218"/>
      <c r="D608" s="219" t="s">
        <v>140</v>
      </c>
      <c r="E608" s="220" t="s">
        <v>1</v>
      </c>
      <c r="F608" s="221" t="s">
        <v>193</v>
      </c>
      <c r="G608" s="218"/>
      <c r="H608" s="220" t="s">
        <v>1</v>
      </c>
      <c r="I608" s="222"/>
      <c r="J608" s="218"/>
      <c r="K608" s="218"/>
      <c r="L608" s="223"/>
      <c r="M608" s="224"/>
      <c r="N608" s="225"/>
      <c r="O608" s="225"/>
      <c r="P608" s="225"/>
      <c r="Q608" s="225"/>
      <c r="R608" s="225"/>
      <c r="S608" s="225"/>
      <c r="T608" s="226"/>
      <c r="AT608" s="227" t="s">
        <v>140</v>
      </c>
      <c r="AU608" s="227" t="s">
        <v>138</v>
      </c>
      <c r="AV608" s="13" t="s">
        <v>87</v>
      </c>
      <c r="AW608" s="13" t="s">
        <v>35</v>
      </c>
      <c r="AX608" s="13" t="s">
        <v>79</v>
      </c>
      <c r="AY608" s="227" t="s">
        <v>129</v>
      </c>
    </row>
    <row r="609" spans="1:65" s="14" customFormat="1" ht="11.25">
      <c r="B609" s="228"/>
      <c r="C609" s="229"/>
      <c r="D609" s="219" t="s">
        <v>140</v>
      </c>
      <c r="E609" s="230" t="s">
        <v>1</v>
      </c>
      <c r="F609" s="231" t="s">
        <v>829</v>
      </c>
      <c r="G609" s="229"/>
      <c r="H609" s="232">
        <v>96</v>
      </c>
      <c r="I609" s="233"/>
      <c r="J609" s="229"/>
      <c r="K609" s="229"/>
      <c r="L609" s="234"/>
      <c r="M609" s="235"/>
      <c r="N609" s="236"/>
      <c r="O609" s="236"/>
      <c r="P609" s="236"/>
      <c r="Q609" s="236"/>
      <c r="R609" s="236"/>
      <c r="S609" s="236"/>
      <c r="T609" s="237"/>
      <c r="AT609" s="238" t="s">
        <v>140</v>
      </c>
      <c r="AU609" s="238" t="s">
        <v>138</v>
      </c>
      <c r="AV609" s="14" t="s">
        <v>138</v>
      </c>
      <c r="AW609" s="14" t="s">
        <v>35</v>
      </c>
      <c r="AX609" s="14" t="s">
        <v>87</v>
      </c>
      <c r="AY609" s="238" t="s">
        <v>129</v>
      </c>
    </row>
    <row r="610" spans="1:65" s="2" customFormat="1" ht="16.5" customHeight="1">
      <c r="A610" s="35"/>
      <c r="B610" s="36"/>
      <c r="C610" s="204" t="s">
        <v>830</v>
      </c>
      <c r="D610" s="204" t="s">
        <v>132</v>
      </c>
      <c r="E610" s="205" t="s">
        <v>247</v>
      </c>
      <c r="F610" s="206" t="s">
        <v>248</v>
      </c>
      <c r="G610" s="207" t="s">
        <v>147</v>
      </c>
      <c r="H610" s="208">
        <v>96</v>
      </c>
      <c r="I610" s="209"/>
      <c r="J610" s="210">
        <f>ROUND(I610*H610,2)</f>
        <v>0</v>
      </c>
      <c r="K610" s="206" t="s">
        <v>1</v>
      </c>
      <c r="L610" s="40"/>
      <c r="M610" s="211" t="s">
        <v>1</v>
      </c>
      <c r="N610" s="212" t="s">
        <v>45</v>
      </c>
      <c r="O610" s="72"/>
      <c r="P610" s="213">
        <f>O610*H610</f>
        <v>0</v>
      </c>
      <c r="Q610" s="213">
        <v>7.5900000000000004E-3</v>
      </c>
      <c r="R610" s="213">
        <f>Q610*H610</f>
        <v>0.72864000000000007</v>
      </c>
      <c r="S610" s="213">
        <v>0</v>
      </c>
      <c r="T610" s="214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215" t="s">
        <v>186</v>
      </c>
      <c r="AT610" s="215" t="s">
        <v>132</v>
      </c>
      <c r="AU610" s="215" t="s">
        <v>138</v>
      </c>
      <c r="AY610" s="18" t="s">
        <v>129</v>
      </c>
      <c r="BE610" s="216">
        <f>IF(N610="základní",J610,0)</f>
        <v>0</v>
      </c>
      <c r="BF610" s="216">
        <f>IF(N610="snížená",J610,0)</f>
        <v>0</v>
      </c>
      <c r="BG610" s="216">
        <f>IF(N610="zákl. přenesená",J610,0)</f>
        <v>0</v>
      </c>
      <c r="BH610" s="216">
        <f>IF(N610="sníž. přenesená",J610,0)</f>
        <v>0</v>
      </c>
      <c r="BI610" s="216">
        <f>IF(N610="nulová",J610,0)</f>
        <v>0</v>
      </c>
      <c r="BJ610" s="18" t="s">
        <v>138</v>
      </c>
      <c r="BK610" s="216">
        <f>ROUND(I610*H610,2)</f>
        <v>0</v>
      </c>
      <c r="BL610" s="18" t="s">
        <v>186</v>
      </c>
      <c r="BM610" s="215" t="s">
        <v>831</v>
      </c>
    </row>
    <row r="611" spans="1:65" s="13" customFormat="1" ht="11.25">
      <c r="B611" s="217"/>
      <c r="C611" s="218"/>
      <c r="D611" s="219" t="s">
        <v>140</v>
      </c>
      <c r="E611" s="220" t="s">
        <v>1</v>
      </c>
      <c r="F611" s="221" t="s">
        <v>193</v>
      </c>
      <c r="G611" s="218"/>
      <c r="H611" s="220" t="s">
        <v>1</v>
      </c>
      <c r="I611" s="222"/>
      <c r="J611" s="218"/>
      <c r="K611" s="218"/>
      <c r="L611" s="223"/>
      <c r="M611" s="224"/>
      <c r="N611" s="225"/>
      <c r="O611" s="225"/>
      <c r="P611" s="225"/>
      <c r="Q611" s="225"/>
      <c r="R611" s="225"/>
      <c r="S611" s="225"/>
      <c r="T611" s="226"/>
      <c r="AT611" s="227" t="s">
        <v>140</v>
      </c>
      <c r="AU611" s="227" t="s">
        <v>138</v>
      </c>
      <c r="AV611" s="13" t="s">
        <v>87</v>
      </c>
      <c r="AW611" s="13" t="s">
        <v>35</v>
      </c>
      <c r="AX611" s="13" t="s">
        <v>79</v>
      </c>
      <c r="AY611" s="227" t="s">
        <v>129</v>
      </c>
    </row>
    <row r="612" spans="1:65" s="14" customFormat="1" ht="11.25">
      <c r="B612" s="228"/>
      <c r="C612" s="229"/>
      <c r="D612" s="219" t="s">
        <v>140</v>
      </c>
      <c r="E612" s="230" t="s">
        <v>1</v>
      </c>
      <c r="F612" s="231" t="s">
        <v>832</v>
      </c>
      <c r="G612" s="229"/>
      <c r="H612" s="232">
        <v>96</v>
      </c>
      <c r="I612" s="233"/>
      <c r="J612" s="229"/>
      <c r="K612" s="229"/>
      <c r="L612" s="234"/>
      <c r="M612" s="235"/>
      <c r="N612" s="236"/>
      <c r="O612" s="236"/>
      <c r="P612" s="236"/>
      <c r="Q612" s="236"/>
      <c r="R612" s="236"/>
      <c r="S612" s="236"/>
      <c r="T612" s="237"/>
      <c r="AT612" s="238" t="s">
        <v>140</v>
      </c>
      <c r="AU612" s="238" t="s">
        <v>138</v>
      </c>
      <c r="AV612" s="14" t="s">
        <v>138</v>
      </c>
      <c r="AW612" s="14" t="s">
        <v>35</v>
      </c>
      <c r="AX612" s="14" t="s">
        <v>87</v>
      </c>
      <c r="AY612" s="238" t="s">
        <v>129</v>
      </c>
    </row>
    <row r="613" spans="1:65" s="2" customFormat="1" ht="16.5" customHeight="1">
      <c r="A613" s="35"/>
      <c r="B613" s="36"/>
      <c r="C613" s="204" t="s">
        <v>833</v>
      </c>
      <c r="D613" s="204" t="s">
        <v>132</v>
      </c>
      <c r="E613" s="205" t="s">
        <v>834</v>
      </c>
      <c r="F613" s="206" t="s">
        <v>835</v>
      </c>
      <c r="G613" s="207" t="s">
        <v>157</v>
      </c>
      <c r="H613" s="208">
        <v>1.8120000000000001</v>
      </c>
      <c r="I613" s="209"/>
      <c r="J613" s="210">
        <f>ROUND(I613*H613,2)</f>
        <v>0</v>
      </c>
      <c r="K613" s="206" t="s">
        <v>136</v>
      </c>
      <c r="L613" s="40"/>
      <c r="M613" s="211" t="s">
        <v>1</v>
      </c>
      <c r="N613" s="212" t="s">
        <v>45</v>
      </c>
      <c r="O613" s="72"/>
      <c r="P613" s="213">
        <f>O613*H613</f>
        <v>0</v>
      </c>
      <c r="Q613" s="213">
        <v>0</v>
      </c>
      <c r="R613" s="213">
        <f>Q613*H613</f>
        <v>0</v>
      </c>
      <c r="S613" s="213">
        <v>0</v>
      </c>
      <c r="T613" s="214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15" t="s">
        <v>186</v>
      </c>
      <c r="AT613" s="215" t="s">
        <v>132</v>
      </c>
      <c r="AU613" s="215" t="s">
        <v>138</v>
      </c>
      <c r="AY613" s="18" t="s">
        <v>129</v>
      </c>
      <c r="BE613" s="216">
        <f>IF(N613="základní",J613,0)</f>
        <v>0</v>
      </c>
      <c r="BF613" s="216">
        <f>IF(N613="snížená",J613,0)</f>
        <v>0</v>
      </c>
      <c r="BG613" s="216">
        <f>IF(N613="zákl. přenesená",J613,0)</f>
        <v>0</v>
      </c>
      <c r="BH613" s="216">
        <f>IF(N613="sníž. přenesená",J613,0)</f>
        <v>0</v>
      </c>
      <c r="BI613" s="216">
        <f>IF(N613="nulová",J613,0)</f>
        <v>0</v>
      </c>
      <c r="BJ613" s="18" t="s">
        <v>138</v>
      </c>
      <c r="BK613" s="216">
        <f>ROUND(I613*H613,2)</f>
        <v>0</v>
      </c>
      <c r="BL613" s="18" t="s">
        <v>186</v>
      </c>
      <c r="BM613" s="215" t="s">
        <v>836</v>
      </c>
    </row>
    <row r="614" spans="1:65" s="12" customFormat="1" ht="22.9" customHeight="1">
      <c r="B614" s="188"/>
      <c r="C614" s="189"/>
      <c r="D614" s="190" t="s">
        <v>78</v>
      </c>
      <c r="E614" s="202" t="s">
        <v>180</v>
      </c>
      <c r="F614" s="202" t="s">
        <v>181</v>
      </c>
      <c r="G614" s="189"/>
      <c r="H614" s="189"/>
      <c r="I614" s="192"/>
      <c r="J614" s="203">
        <f>BK614</f>
        <v>0</v>
      </c>
      <c r="K614" s="189"/>
      <c r="L614" s="194"/>
      <c r="M614" s="195"/>
      <c r="N614" s="196"/>
      <c r="O614" s="196"/>
      <c r="P614" s="197">
        <f>SUM(P615:P698)</f>
        <v>0</v>
      </c>
      <c r="Q614" s="196"/>
      <c r="R614" s="197">
        <f>SUM(R615:R698)</f>
        <v>9.0376640500000018</v>
      </c>
      <c r="S614" s="196"/>
      <c r="T614" s="198">
        <f>SUM(T615:T698)</f>
        <v>32.477063000000001</v>
      </c>
      <c r="AR614" s="199" t="s">
        <v>138</v>
      </c>
      <c r="AT614" s="200" t="s">
        <v>78</v>
      </c>
      <c r="AU614" s="200" t="s">
        <v>87</v>
      </c>
      <c r="AY614" s="199" t="s">
        <v>129</v>
      </c>
      <c r="BK614" s="201">
        <f>SUM(BK615:BK698)</f>
        <v>0</v>
      </c>
    </row>
    <row r="615" spans="1:65" s="2" customFormat="1" ht="16.5" customHeight="1">
      <c r="A615" s="35"/>
      <c r="B615" s="36"/>
      <c r="C615" s="204" t="s">
        <v>837</v>
      </c>
      <c r="D615" s="204" t="s">
        <v>132</v>
      </c>
      <c r="E615" s="205" t="s">
        <v>838</v>
      </c>
      <c r="F615" s="206" t="s">
        <v>839</v>
      </c>
      <c r="G615" s="207" t="s">
        <v>185</v>
      </c>
      <c r="H615" s="208">
        <v>144.61099999999999</v>
      </c>
      <c r="I615" s="209"/>
      <c r="J615" s="210">
        <f>ROUND(I615*H615,2)</f>
        <v>0</v>
      </c>
      <c r="K615" s="206" t="s">
        <v>136</v>
      </c>
      <c r="L615" s="40"/>
      <c r="M615" s="211" t="s">
        <v>1</v>
      </c>
      <c r="N615" s="212" t="s">
        <v>45</v>
      </c>
      <c r="O615" s="72"/>
      <c r="P615" s="213">
        <f>O615*H615</f>
        <v>0</v>
      </c>
      <c r="Q615" s="213">
        <v>0</v>
      </c>
      <c r="R615" s="213">
        <f>Q615*H615</f>
        <v>0</v>
      </c>
      <c r="S615" s="213">
        <v>3.3000000000000002E-2</v>
      </c>
      <c r="T615" s="214">
        <f>S615*H615</f>
        <v>4.7721629999999999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15" t="s">
        <v>186</v>
      </c>
      <c r="AT615" s="215" t="s">
        <v>132</v>
      </c>
      <c r="AU615" s="215" t="s">
        <v>138</v>
      </c>
      <c r="AY615" s="18" t="s">
        <v>129</v>
      </c>
      <c r="BE615" s="216">
        <f>IF(N615="základní",J615,0)</f>
        <v>0</v>
      </c>
      <c r="BF615" s="216">
        <f>IF(N615="snížená",J615,0)</f>
        <v>0</v>
      </c>
      <c r="BG615" s="216">
        <f>IF(N615="zákl. přenesená",J615,0)</f>
        <v>0</v>
      </c>
      <c r="BH615" s="216">
        <f>IF(N615="sníž. přenesená",J615,0)</f>
        <v>0</v>
      </c>
      <c r="BI615" s="216">
        <f>IF(N615="nulová",J615,0)</f>
        <v>0</v>
      </c>
      <c r="BJ615" s="18" t="s">
        <v>138</v>
      </c>
      <c r="BK615" s="216">
        <f>ROUND(I615*H615,2)</f>
        <v>0</v>
      </c>
      <c r="BL615" s="18" t="s">
        <v>186</v>
      </c>
      <c r="BM615" s="215" t="s">
        <v>840</v>
      </c>
    </row>
    <row r="616" spans="1:65" s="13" customFormat="1" ht="11.25">
      <c r="B616" s="217"/>
      <c r="C616" s="218"/>
      <c r="D616" s="219" t="s">
        <v>140</v>
      </c>
      <c r="E616" s="220" t="s">
        <v>1</v>
      </c>
      <c r="F616" s="221" t="s">
        <v>841</v>
      </c>
      <c r="G616" s="218"/>
      <c r="H616" s="220" t="s">
        <v>1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140</v>
      </c>
      <c r="AU616" s="227" t="s">
        <v>138</v>
      </c>
      <c r="AV616" s="13" t="s">
        <v>87</v>
      </c>
      <c r="AW616" s="13" t="s">
        <v>35</v>
      </c>
      <c r="AX616" s="13" t="s">
        <v>79</v>
      </c>
      <c r="AY616" s="227" t="s">
        <v>129</v>
      </c>
    </row>
    <row r="617" spans="1:65" s="14" customFormat="1" ht="11.25">
      <c r="B617" s="228"/>
      <c r="C617" s="229"/>
      <c r="D617" s="219" t="s">
        <v>140</v>
      </c>
      <c r="E617" s="230" t="s">
        <v>1</v>
      </c>
      <c r="F617" s="231" t="s">
        <v>842</v>
      </c>
      <c r="G617" s="229"/>
      <c r="H617" s="232">
        <v>71.317999999999998</v>
      </c>
      <c r="I617" s="233"/>
      <c r="J617" s="229"/>
      <c r="K617" s="229"/>
      <c r="L617" s="234"/>
      <c r="M617" s="235"/>
      <c r="N617" s="236"/>
      <c r="O617" s="236"/>
      <c r="P617" s="236"/>
      <c r="Q617" s="236"/>
      <c r="R617" s="236"/>
      <c r="S617" s="236"/>
      <c r="T617" s="237"/>
      <c r="AT617" s="238" t="s">
        <v>140</v>
      </c>
      <c r="AU617" s="238" t="s">
        <v>138</v>
      </c>
      <c r="AV617" s="14" t="s">
        <v>138</v>
      </c>
      <c r="AW617" s="14" t="s">
        <v>35</v>
      </c>
      <c r="AX617" s="14" t="s">
        <v>79</v>
      </c>
      <c r="AY617" s="238" t="s">
        <v>129</v>
      </c>
    </row>
    <row r="618" spans="1:65" s="14" customFormat="1" ht="11.25">
      <c r="B618" s="228"/>
      <c r="C618" s="229"/>
      <c r="D618" s="219" t="s">
        <v>140</v>
      </c>
      <c r="E618" s="230" t="s">
        <v>1</v>
      </c>
      <c r="F618" s="231" t="s">
        <v>843</v>
      </c>
      <c r="G618" s="229"/>
      <c r="H618" s="232">
        <v>70.114999999999995</v>
      </c>
      <c r="I618" s="233"/>
      <c r="J618" s="229"/>
      <c r="K618" s="229"/>
      <c r="L618" s="234"/>
      <c r="M618" s="235"/>
      <c r="N618" s="236"/>
      <c r="O618" s="236"/>
      <c r="P618" s="236"/>
      <c r="Q618" s="236"/>
      <c r="R618" s="236"/>
      <c r="S618" s="236"/>
      <c r="T618" s="237"/>
      <c r="AT618" s="238" t="s">
        <v>140</v>
      </c>
      <c r="AU618" s="238" t="s">
        <v>138</v>
      </c>
      <c r="AV618" s="14" t="s">
        <v>138</v>
      </c>
      <c r="AW618" s="14" t="s">
        <v>35</v>
      </c>
      <c r="AX618" s="14" t="s">
        <v>79</v>
      </c>
      <c r="AY618" s="238" t="s">
        <v>129</v>
      </c>
    </row>
    <row r="619" spans="1:65" s="16" customFormat="1" ht="11.25">
      <c r="B619" s="250"/>
      <c r="C619" s="251"/>
      <c r="D619" s="219" t="s">
        <v>140</v>
      </c>
      <c r="E619" s="252" t="s">
        <v>1</v>
      </c>
      <c r="F619" s="253" t="s">
        <v>280</v>
      </c>
      <c r="G619" s="251"/>
      <c r="H619" s="254">
        <v>141.43299999999999</v>
      </c>
      <c r="I619" s="255"/>
      <c r="J619" s="251"/>
      <c r="K619" s="251"/>
      <c r="L619" s="256"/>
      <c r="M619" s="257"/>
      <c r="N619" s="258"/>
      <c r="O619" s="258"/>
      <c r="P619" s="258"/>
      <c r="Q619" s="258"/>
      <c r="R619" s="258"/>
      <c r="S619" s="258"/>
      <c r="T619" s="259"/>
      <c r="AT619" s="260" t="s">
        <v>140</v>
      </c>
      <c r="AU619" s="260" t="s">
        <v>138</v>
      </c>
      <c r="AV619" s="16" t="s">
        <v>154</v>
      </c>
      <c r="AW619" s="16" t="s">
        <v>35</v>
      </c>
      <c r="AX619" s="16" t="s">
        <v>79</v>
      </c>
      <c r="AY619" s="260" t="s">
        <v>129</v>
      </c>
    </row>
    <row r="620" spans="1:65" s="14" customFormat="1" ht="11.25">
      <c r="B620" s="228"/>
      <c r="C620" s="229"/>
      <c r="D620" s="219" t="s">
        <v>140</v>
      </c>
      <c r="E620" s="230" t="s">
        <v>1</v>
      </c>
      <c r="F620" s="231" t="s">
        <v>844</v>
      </c>
      <c r="G620" s="229"/>
      <c r="H620" s="232">
        <v>3.1779999999999999</v>
      </c>
      <c r="I620" s="233"/>
      <c r="J620" s="229"/>
      <c r="K620" s="229"/>
      <c r="L620" s="234"/>
      <c r="M620" s="235"/>
      <c r="N620" s="236"/>
      <c r="O620" s="236"/>
      <c r="P620" s="236"/>
      <c r="Q620" s="236"/>
      <c r="R620" s="236"/>
      <c r="S620" s="236"/>
      <c r="T620" s="237"/>
      <c r="AT620" s="238" t="s">
        <v>140</v>
      </c>
      <c r="AU620" s="238" t="s">
        <v>138</v>
      </c>
      <c r="AV620" s="14" t="s">
        <v>138</v>
      </c>
      <c r="AW620" s="14" t="s">
        <v>35</v>
      </c>
      <c r="AX620" s="14" t="s">
        <v>79</v>
      </c>
      <c r="AY620" s="238" t="s">
        <v>129</v>
      </c>
    </row>
    <row r="621" spans="1:65" s="15" customFormat="1" ht="11.25">
      <c r="B621" s="239"/>
      <c r="C621" s="240"/>
      <c r="D621" s="219" t="s">
        <v>140</v>
      </c>
      <c r="E621" s="241" t="s">
        <v>1</v>
      </c>
      <c r="F621" s="242" t="s">
        <v>144</v>
      </c>
      <c r="G621" s="240"/>
      <c r="H621" s="243">
        <v>144.61099999999999</v>
      </c>
      <c r="I621" s="244"/>
      <c r="J621" s="240"/>
      <c r="K621" s="240"/>
      <c r="L621" s="245"/>
      <c r="M621" s="246"/>
      <c r="N621" s="247"/>
      <c r="O621" s="247"/>
      <c r="P621" s="247"/>
      <c r="Q621" s="247"/>
      <c r="R621" s="247"/>
      <c r="S621" s="247"/>
      <c r="T621" s="248"/>
      <c r="AT621" s="249" t="s">
        <v>140</v>
      </c>
      <c r="AU621" s="249" t="s">
        <v>138</v>
      </c>
      <c r="AV621" s="15" t="s">
        <v>137</v>
      </c>
      <c r="AW621" s="15" t="s">
        <v>35</v>
      </c>
      <c r="AX621" s="15" t="s">
        <v>87</v>
      </c>
      <c r="AY621" s="249" t="s">
        <v>129</v>
      </c>
    </row>
    <row r="622" spans="1:65" s="2" customFormat="1" ht="16.5" customHeight="1">
      <c r="A622" s="35"/>
      <c r="B622" s="36"/>
      <c r="C622" s="204" t="s">
        <v>845</v>
      </c>
      <c r="D622" s="204" t="s">
        <v>132</v>
      </c>
      <c r="E622" s="205" t="s">
        <v>846</v>
      </c>
      <c r="F622" s="206" t="s">
        <v>847</v>
      </c>
      <c r="G622" s="207" t="s">
        <v>185</v>
      </c>
      <c r="H622" s="208">
        <v>64.480999999999995</v>
      </c>
      <c r="I622" s="209"/>
      <c r="J622" s="210">
        <f>ROUND(I622*H622,2)</f>
        <v>0</v>
      </c>
      <c r="K622" s="206" t="s">
        <v>136</v>
      </c>
      <c r="L622" s="40"/>
      <c r="M622" s="211" t="s">
        <v>1</v>
      </c>
      <c r="N622" s="212" t="s">
        <v>45</v>
      </c>
      <c r="O622" s="72"/>
      <c r="P622" s="213">
        <f>O622*H622</f>
        <v>0</v>
      </c>
      <c r="Q622" s="213">
        <v>5.0000000000000002E-5</v>
      </c>
      <c r="R622" s="213">
        <f>Q622*H622</f>
        <v>3.22405E-3</v>
      </c>
      <c r="S622" s="213">
        <v>0</v>
      </c>
      <c r="T622" s="214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15" t="s">
        <v>186</v>
      </c>
      <c r="AT622" s="215" t="s">
        <v>132</v>
      </c>
      <c r="AU622" s="215" t="s">
        <v>138</v>
      </c>
      <c r="AY622" s="18" t="s">
        <v>129</v>
      </c>
      <c r="BE622" s="216">
        <f>IF(N622="základní",J622,0)</f>
        <v>0</v>
      </c>
      <c r="BF622" s="216">
        <f>IF(N622="snížená",J622,0)</f>
        <v>0</v>
      </c>
      <c r="BG622" s="216">
        <f>IF(N622="zákl. přenesená",J622,0)</f>
        <v>0</v>
      </c>
      <c r="BH622" s="216">
        <f>IF(N622="sníž. přenesená",J622,0)</f>
        <v>0</v>
      </c>
      <c r="BI622" s="216">
        <f>IF(N622="nulová",J622,0)</f>
        <v>0</v>
      </c>
      <c r="BJ622" s="18" t="s">
        <v>138</v>
      </c>
      <c r="BK622" s="216">
        <f>ROUND(I622*H622,2)</f>
        <v>0</v>
      </c>
      <c r="BL622" s="18" t="s">
        <v>186</v>
      </c>
      <c r="BM622" s="215" t="s">
        <v>848</v>
      </c>
    </row>
    <row r="623" spans="1:65" s="13" customFormat="1" ht="11.25">
      <c r="B623" s="217"/>
      <c r="C623" s="218"/>
      <c r="D623" s="219" t="s">
        <v>140</v>
      </c>
      <c r="E623" s="220" t="s">
        <v>1</v>
      </c>
      <c r="F623" s="221" t="s">
        <v>849</v>
      </c>
      <c r="G623" s="218"/>
      <c r="H623" s="220" t="s">
        <v>1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140</v>
      </c>
      <c r="AU623" s="227" t="s">
        <v>138</v>
      </c>
      <c r="AV623" s="13" t="s">
        <v>87</v>
      </c>
      <c r="AW623" s="13" t="s">
        <v>35</v>
      </c>
      <c r="AX623" s="13" t="s">
        <v>79</v>
      </c>
      <c r="AY623" s="227" t="s">
        <v>129</v>
      </c>
    </row>
    <row r="624" spans="1:65" s="14" customFormat="1" ht="11.25">
      <c r="B624" s="228"/>
      <c r="C624" s="229"/>
      <c r="D624" s="219" t="s">
        <v>140</v>
      </c>
      <c r="E624" s="230" t="s">
        <v>1</v>
      </c>
      <c r="F624" s="231" t="s">
        <v>850</v>
      </c>
      <c r="G624" s="229"/>
      <c r="H624" s="232">
        <v>64.480999999999995</v>
      </c>
      <c r="I624" s="233"/>
      <c r="J624" s="229"/>
      <c r="K624" s="229"/>
      <c r="L624" s="234"/>
      <c r="M624" s="235"/>
      <c r="N624" s="236"/>
      <c r="O624" s="236"/>
      <c r="P624" s="236"/>
      <c r="Q624" s="236"/>
      <c r="R624" s="236"/>
      <c r="S624" s="236"/>
      <c r="T624" s="237"/>
      <c r="AT624" s="238" t="s">
        <v>140</v>
      </c>
      <c r="AU624" s="238" t="s">
        <v>138</v>
      </c>
      <c r="AV624" s="14" t="s">
        <v>138</v>
      </c>
      <c r="AW624" s="14" t="s">
        <v>35</v>
      </c>
      <c r="AX624" s="14" t="s">
        <v>87</v>
      </c>
      <c r="AY624" s="238" t="s">
        <v>129</v>
      </c>
    </row>
    <row r="625" spans="1:65" s="2" customFormat="1" ht="16.5" customHeight="1">
      <c r="A625" s="35"/>
      <c r="B625" s="36"/>
      <c r="C625" s="266" t="s">
        <v>851</v>
      </c>
      <c r="D625" s="266" t="s">
        <v>416</v>
      </c>
      <c r="E625" s="267" t="s">
        <v>852</v>
      </c>
      <c r="F625" s="268" t="s">
        <v>853</v>
      </c>
      <c r="G625" s="269" t="s">
        <v>854</v>
      </c>
      <c r="H625" s="270">
        <v>3</v>
      </c>
      <c r="I625" s="271"/>
      <c r="J625" s="272">
        <f>ROUND(I625*H625,2)</f>
        <v>0</v>
      </c>
      <c r="K625" s="268" t="s">
        <v>1</v>
      </c>
      <c r="L625" s="273"/>
      <c r="M625" s="274" t="s">
        <v>1</v>
      </c>
      <c r="N625" s="275" t="s">
        <v>45</v>
      </c>
      <c r="O625" s="72"/>
      <c r="P625" s="213">
        <f>O625*H625</f>
        <v>0</v>
      </c>
      <c r="Q625" s="213">
        <v>0.57999999999999996</v>
      </c>
      <c r="R625" s="213">
        <f>Q625*H625</f>
        <v>1.7399999999999998</v>
      </c>
      <c r="S625" s="213">
        <v>0</v>
      </c>
      <c r="T625" s="214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15" t="s">
        <v>493</v>
      </c>
      <c r="AT625" s="215" t="s">
        <v>416</v>
      </c>
      <c r="AU625" s="215" t="s">
        <v>138</v>
      </c>
      <c r="AY625" s="18" t="s">
        <v>129</v>
      </c>
      <c r="BE625" s="216">
        <f>IF(N625="základní",J625,0)</f>
        <v>0</v>
      </c>
      <c r="BF625" s="216">
        <f>IF(N625="snížená",J625,0)</f>
        <v>0</v>
      </c>
      <c r="BG625" s="216">
        <f>IF(N625="zákl. přenesená",J625,0)</f>
        <v>0</v>
      </c>
      <c r="BH625" s="216">
        <f>IF(N625="sníž. přenesená",J625,0)</f>
        <v>0</v>
      </c>
      <c r="BI625" s="216">
        <f>IF(N625="nulová",J625,0)</f>
        <v>0</v>
      </c>
      <c r="BJ625" s="18" t="s">
        <v>138</v>
      </c>
      <c r="BK625" s="216">
        <f>ROUND(I625*H625,2)</f>
        <v>0</v>
      </c>
      <c r="BL625" s="18" t="s">
        <v>186</v>
      </c>
      <c r="BM625" s="215" t="s">
        <v>855</v>
      </c>
    </row>
    <row r="626" spans="1:65" s="13" customFormat="1" ht="11.25">
      <c r="B626" s="217"/>
      <c r="C626" s="218"/>
      <c r="D626" s="219" t="s">
        <v>140</v>
      </c>
      <c r="E626" s="220" t="s">
        <v>1</v>
      </c>
      <c r="F626" s="221" t="s">
        <v>193</v>
      </c>
      <c r="G626" s="218"/>
      <c r="H626" s="220" t="s">
        <v>1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AT626" s="227" t="s">
        <v>140</v>
      </c>
      <c r="AU626" s="227" t="s">
        <v>138</v>
      </c>
      <c r="AV626" s="13" t="s">
        <v>87</v>
      </c>
      <c r="AW626" s="13" t="s">
        <v>35</v>
      </c>
      <c r="AX626" s="13" t="s">
        <v>79</v>
      </c>
      <c r="AY626" s="227" t="s">
        <v>129</v>
      </c>
    </row>
    <row r="627" spans="1:65" s="14" customFormat="1" ht="11.25">
      <c r="B627" s="228"/>
      <c r="C627" s="229"/>
      <c r="D627" s="219" t="s">
        <v>140</v>
      </c>
      <c r="E627" s="230" t="s">
        <v>1</v>
      </c>
      <c r="F627" s="231" t="s">
        <v>856</v>
      </c>
      <c r="G627" s="229"/>
      <c r="H627" s="232">
        <v>3</v>
      </c>
      <c r="I627" s="233"/>
      <c r="J627" s="229"/>
      <c r="K627" s="229"/>
      <c r="L627" s="234"/>
      <c r="M627" s="235"/>
      <c r="N627" s="236"/>
      <c r="O627" s="236"/>
      <c r="P627" s="236"/>
      <c r="Q627" s="236"/>
      <c r="R627" s="236"/>
      <c r="S627" s="236"/>
      <c r="T627" s="237"/>
      <c r="AT627" s="238" t="s">
        <v>140</v>
      </c>
      <c r="AU627" s="238" t="s">
        <v>138</v>
      </c>
      <c r="AV627" s="14" t="s">
        <v>138</v>
      </c>
      <c r="AW627" s="14" t="s">
        <v>35</v>
      </c>
      <c r="AX627" s="14" t="s">
        <v>87</v>
      </c>
      <c r="AY627" s="238" t="s">
        <v>129</v>
      </c>
    </row>
    <row r="628" spans="1:65" s="2" customFormat="1" ht="16.5" customHeight="1">
      <c r="A628" s="35"/>
      <c r="B628" s="36"/>
      <c r="C628" s="204" t="s">
        <v>857</v>
      </c>
      <c r="D628" s="204" t="s">
        <v>132</v>
      </c>
      <c r="E628" s="205" t="s">
        <v>183</v>
      </c>
      <c r="F628" s="206" t="s">
        <v>184</v>
      </c>
      <c r="G628" s="207" t="s">
        <v>185</v>
      </c>
      <c r="H628" s="208">
        <v>28.7</v>
      </c>
      <c r="I628" s="209"/>
      <c r="J628" s="210">
        <f>ROUND(I628*H628,2)</f>
        <v>0</v>
      </c>
      <c r="K628" s="206" t="s">
        <v>136</v>
      </c>
      <c r="L628" s="40"/>
      <c r="M628" s="211" t="s">
        <v>1</v>
      </c>
      <c r="N628" s="212" t="s">
        <v>45</v>
      </c>
      <c r="O628" s="72"/>
      <c r="P628" s="213">
        <f>O628*H628</f>
        <v>0</v>
      </c>
      <c r="Q628" s="213">
        <v>0</v>
      </c>
      <c r="R628" s="213">
        <f>Q628*H628</f>
        <v>0</v>
      </c>
      <c r="S628" s="213">
        <v>1.7999999999999999E-2</v>
      </c>
      <c r="T628" s="214">
        <f>S628*H628</f>
        <v>0.51659999999999995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15" t="s">
        <v>186</v>
      </c>
      <c r="AT628" s="215" t="s">
        <v>132</v>
      </c>
      <c r="AU628" s="215" t="s">
        <v>138</v>
      </c>
      <c r="AY628" s="18" t="s">
        <v>129</v>
      </c>
      <c r="BE628" s="216">
        <f>IF(N628="základní",J628,0)</f>
        <v>0</v>
      </c>
      <c r="BF628" s="216">
        <f>IF(N628="snížená",J628,0)</f>
        <v>0</v>
      </c>
      <c r="BG628" s="216">
        <f>IF(N628="zákl. přenesená",J628,0)</f>
        <v>0</v>
      </c>
      <c r="BH628" s="216">
        <f>IF(N628="sníž. přenesená",J628,0)</f>
        <v>0</v>
      </c>
      <c r="BI628" s="216">
        <f>IF(N628="nulová",J628,0)</f>
        <v>0</v>
      </c>
      <c r="BJ628" s="18" t="s">
        <v>138</v>
      </c>
      <c r="BK628" s="216">
        <f>ROUND(I628*H628,2)</f>
        <v>0</v>
      </c>
      <c r="BL628" s="18" t="s">
        <v>186</v>
      </c>
      <c r="BM628" s="215" t="s">
        <v>187</v>
      </c>
    </row>
    <row r="629" spans="1:65" s="13" customFormat="1" ht="11.25">
      <c r="B629" s="217"/>
      <c r="C629" s="218"/>
      <c r="D629" s="219" t="s">
        <v>140</v>
      </c>
      <c r="E629" s="220" t="s">
        <v>1</v>
      </c>
      <c r="F629" s="221" t="s">
        <v>188</v>
      </c>
      <c r="G629" s="218"/>
      <c r="H629" s="220" t="s">
        <v>1</v>
      </c>
      <c r="I629" s="222"/>
      <c r="J629" s="218"/>
      <c r="K629" s="218"/>
      <c r="L629" s="223"/>
      <c r="M629" s="224"/>
      <c r="N629" s="225"/>
      <c r="O629" s="225"/>
      <c r="P629" s="225"/>
      <c r="Q629" s="225"/>
      <c r="R629" s="225"/>
      <c r="S629" s="225"/>
      <c r="T629" s="226"/>
      <c r="AT629" s="227" t="s">
        <v>140</v>
      </c>
      <c r="AU629" s="227" t="s">
        <v>138</v>
      </c>
      <c r="AV629" s="13" t="s">
        <v>87</v>
      </c>
      <c r="AW629" s="13" t="s">
        <v>35</v>
      </c>
      <c r="AX629" s="13" t="s">
        <v>79</v>
      </c>
      <c r="AY629" s="227" t="s">
        <v>129</v>
      </c>
    </row>
    <row r="630" spans="1:65" s="14" customFormat="1" ht="11.25">
      <c r="B630" s="228"/>
      <c r="C630" s="229"/>
      <c r="D630" s="219" t="s">
        <v>140</v>
      </c>
      <c r="E630" s="230" t="s">
        <v>1</v>
      </c>
      <c r="F630" s="231" t="s">
        <v>858</v>
      </c>
      <c r="G630" s="229"/>
      <c r="H630" s="232">
        <v>28.7</v>
      </c>
      <c r="I630" s="233"/>
      <c r="J630" s="229"/>
      <c r="K630" s="229"/>
      <c r="L630" s="234"/>
      <c r="M630" s="235"/>
      <c r="N630" s="236"/>
      <c r="O630" s="236"/>
      <c r="P630" s="236"/>
      <c r="Q630" s="236"/>
      <c r="R630" s="236"/>
      <c r="S630" s="236"/>
      <c r="T630" s="237"/>
      <c r="AT630" s="238" t="s">
        <v>140</v>
      </c>
      <c r="AU630" s="238" t="s">
        <v>138</v>
      </c>
      <c r="AV630" s="14" t="s">
        <v>138</v>
      </c>
      <c r="AW630" s="14" t="s">
        <v>35</v>
      </c>
      <c r="AX630" s="14" t="s">
        <v>87</v>
      </c>
      <c r="AY630" s="238" t="s">
        <v>129</v>
      </c>
    </row>
    <row r="631" spans="1:65" s="2" customFormat="1" ht="16.5" customHeight="1">
      <c r="A631" s="35"/>
      <c r="B631" s="36"/>
      <c r="C631" s="204" t="s">
        <v>859</v>
      </c>
      <c r="D631" s="204" t="s">
        <v>132</v>
      </c>
      <c r="E631" s="205" t="s">
        <v>190</v>
      </c>
      <c r="F631" s="206" t="s">
        <v>191</v>
      </c>
      <c r="G631" s="207" t="s">
        <v>147</v>
      </c>
      <c r="H631" s="208">
        <v>42</v>
      </c>
      <c r="I631" s="209"/>
      <c r="J631" s="210">
        <f>ROUND(I631*H631,2)</f>
        <v>0</v>
      </c>
      <c r="K631" s="206" t="s">
        <v>1</v>
      </c>
      <c r="L631" s="40"/>
      <c r="M631" s="211" t="s">
        <v>1</v>
      </c>
      <c r="N631" s="212" t="s">
        <v>45</v>
      </c>
      <c r="O631" s="72"/>
      <c r="P631" s="213">
        <f>O631*H631</f>
        <v>0</v>
      </c>
      <c r="Q631" s="213">
        <v>7.7660000000000007E-2</v>
      </c>
      <c r="R631" s="213">
        <f>Q631*H631</f>
        <v>3.2617200000000004</v>
      </c>
      <c r="S631" s="213">
        <v>0</v>
      </c>
      <c r="T631" s="214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215" t="s">
        <v>186</v>
      </c>
      <c r="AT631" s="215" t="s">
        <v>132</v>
      </c>
      <c r="AU631" s="215" t="s">
        <v>138</v>
      </c>
      <c r="AY631" s="18" t="s">
        <v>129</v>
      </c>
      <c r="BE631" s="216">
        <f>IF(N631="základní",J631,0)</f>
        <v>0</v>
      </c>
      <c r="BF631" s="216">
        <f>IF(N631="snížená",J631,0)</f>
        <v>0</v>
      </c>
      <c r="BG631" s="216">
        <f>IF(N631="zákl. přenesená",J631,0)</f>
        <v>0</v>
      </c>
      <c r="BH631" s="216">
        <f>IF(N631="sníž. přenesená",J631,0)</f>
        <v>0</v>
      </c>
      <c r="BI631" s="216">
        <f>IF(N631="nulová",J631,0)</f>
        <v>0</v>
      </c>
      <c r="BJ631" s="18" t="s">
        <v>138</v>
      </c>
      <c r="BK631" s="216">
        <f>ROUND(I631*H631,2)</f>
        <v>0</v>
      </c>
      <c r="BL631" s="18" t="s">
        <v>186</v>
      </c>
      <c r="BM631" s="215" t="s">
        <v>860</v>
      </c>
    </row>
    <row r="632" spans="1:65" s="13" customFormat="1" ht="11.25">
      <c r="B632" s="217"/>
      <c r="C632" s="218"/>
      <c r="D632" s="219" t="s">
        <v>140</v>
      </c>
      <c r="E632" s="220" t="s">
        <v>1</v>
      </c>
      <c r="F632" s="221" t="s">
        <v>193</v>
      </c>
      <c r="G632" s="218"/>
      <c r="H632" s="220" t="s">
        <v>1</v>
      </c>
      <c r="I632" s="222"/>
      <c r="J632" s="218"/>
      <c r="K632" s="218"/>
      <c r="L632" s="223"/>
      <c r="M632" s="224"/>
      <c r="N632" s="225"/>
      <c r="O632" s="225"/>
      <c r="P632" s="225"/>
      <c r="Q632" s="225"/>
      <c r="R632" s="225"/>
      <c r="S632" s="225"/>
      <c r="T632" s="226"/>
      <c r="AT632" s="227" t="s">
        <v>140</v>
      </c>
      <c r="AU632" s="227" t="s">
        <v>138</v>
      </c>
      <c r="AV632" s="13" t="s">
        <v>87</v>
      </c>
      <c r="AW632" s="13" t="s">
        <v>35</v>
      </c>
      <c r="AX632" s="13" t="s">
        <v>79</v>
      </c>
      <c r="AY632" s="227" t="s">
        <v>129</v>
      </c>
    </row>
    <row r="633" spans="1:65" s="14" customFormat="1" ht="11.25">
      <c r="B633" s="228"/>
      <c r="C633" s="229"/>
      <c r="D633" s="219" t="s">
        <v>140</v>
      </c>
      <c r="E633" s="230" t="s">
        <v>1</v>
      </c>
      <c r="F633" s="231" t="s">
        <v>861</v>
      </c>
      <c r="G633" s="229"/>
      <c r="H633" s="232">
        <v>42</v>
      </c>
      <c r="I633" s="233"/>
      <c r="J633" s="229"/>
      <c r="K633" s="229"/>
      <c r="L633" s="234"/>
      <c r="M633" s="235"/>
      <c r="N633" s="236"/>
      <c r="O633" s="236"/>
      <c r="P633" s="236"/>
      <c r="Q633" s="236"/>
      <c r="R633" s="236"/>
      <c r="S633" s="236"/>
      <c r="T633" s="237"/>
      <c r="AT633" s="238" t="s">
        <v>140</v>
      </c>
      <c r="AU633" s="238" t="s">
        <v>138</v>
      </c>
      <c r="AV633" s="14" t="s">
        <v>138</v>
      </c>
      <c r="AW633" s="14" t="s">
        <v>35</v>
      </c>
      <c r="AX633" s="14" t="s">
        <v>87</v>
      </c>
      <c r="AY633" s="238" t="s">
        <v>129</v>
      </c>
    </row>
    <row r="634" spans="1:65" s="2" customFormat="1" ht="16.5" customHeight="1">
      <c r="A634" s="35"/>
      <c r="B634" s="36"/>
      <c r="C634" s="204" t="s">
        <v>862</v>
      </c>
      <c r="D634" s="204" t="s">
        <v>132</v>
      </c>
      <c r="E634" s="205" t="s">
        <v>196</v>
      </c>
      <c r="F634" s="206" t="s">
        <v>197</v>
      </c>
      <c r="G634" s="207" t="s">
        <v>147</v>
      </c>
      <c r="H634" s="208">
        <v>48</v>
      </c>
      <c r="I634" s="209"/>
      <c r="J634" s="210">
        <f>ROUND(I634*H634,2)</f>
        <v>0</v>
      </c>
      <c r="K634" s="206" t="s">
        <v>1</v>
      </c>
      <c r="L634" s="40"/>
      <c r="M634" s="211" t="s">
        <v>1</v>
      </c>
      <c r="N634" s="212" t="s">
        <v>45</v>
      </c>
      <c r="O634" s="72"/>
      <c r="P634" s="213">
        <f>O634*H634</f>
        <v>0</v>
      </c>
      <c r="Q634" s="213">
        <v>5.126E-2</v>
      </c>
      <c r="R634" s="213">
        <f>Q634*H634</f>
        <v>2.46048</v>
      </c>
      <c r="S634" s="213">
        <v>0</v>
      </c>
      <c r="T634" s="214">
        <f>S634*H634</f>
        <v>0</v>
      </c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R634" s="215" t="s">
        <v>186</v>
      </c>
      <c r="AT634" s="215" t="s">
        <v>132</v>
      </c>
      <c r="AU634" s="215" t="s">
        <v>138</v>
      </c>
      <c r="AY634" s="18" t="s">
        <v>129</v>
      </c>
      <c r="BE634" s="216">
        <f>IF(N634="základní",J634,0)</f>
        <v>0</v>
      </c>
      <c r="BF634" s="216">
        <f>IF(N634="snížená",J634,0)</f>
        <v>0</v>
      </c>
      <c r="BG634" s="216">
        <f>IF(N634="zákl. přenesená",J634,0)</f>
        <v>0</v>
      </c>
      <c r="BH634" s="216">
        <f>IF(N634="sníž. přenesená",J634,0)</f>
        <v>0</v>
      </c>
      <c r="BI634" s="216">
        <f>IF(N634="nulová",J634,0)</f>
        <v>0</v>
      </c>
      <c r="BJ634" s="18" t="s">
        <v>138</v>
      </c>
      <c r="BK634" s="216">
        <f>ROUND(I634*H634,2)</f>
        <v>0</v>
      </c>
      <c r="BL634" s="18" t="s">
        <v>186</v>
      </c>
      <c r="BM634" s="215" t="s">
        <v>863</v>
      </c>
    </row>
    <row r="635" spans="1:65" s="13" customFormat="1" ht="11.25">
      <c r="B635" s="217"/>
      <c r="C635" s="218"/>
      <c r="D635" s="219" t="s">
        <v>140</v>
      </c>
      <c r="E635" s="220" t="s">
        <v>1</v>
      </c>
      <c r="F635" s="221" t="s">
        <v>193</v>
      </c>
      <c r="G635" s="218"/>
      <c r="H635" s="220" t="s">
        <v>1</v>
      </c>
      <c r="I635" s="222"/>
      <c r="J635" s="218"/>
      <c r="K635" s="218"/>
      <c r="L635" s="223"/>
      <c r="M635" s="224"/>
      <c r="N635" s="225"/>
      <c r="O635" s="225"/>
      <c r="P635" s="225"/>
      <c r="Q635" s="225"/>
      <c r="R635" s="225"/>
      <c r="S635" s="225"/>
      <c r="T635" s="226"/>
      <c r="AT635" s="227" t="s">
        <v>140</v>
      </c>
      <c r="AU635" s="227" t="s">
        <v>138</v>
      </c>
      <c r="AV635" s="13" t="s">
        <v>87</v>
      </c>
      <c r="AW635" s="13" t="s">
        <v>35</v>
      </c>
      <c r="AX635" s="13" t="s">
        <v>79</v>
      </c>
      <c r="AY635" s="227" t="s">
        <v>129</v>
      </c>
    </row>
    <row r="636" spans="1:65" s="14" customFormat="1" ht="11.25">
      <c r="B636" s="228"/>
      <c r="C636" s="229"/>
      <c r="D636" s="219" t="s">
        <v>140</v>
      </c>
      <c r="E636" s="230" t="s">
        <v>1</v>
      </c>
      <c r="F636" s="231" t="s">
        <v>864</v>
      </c>
      <c r="G636" s="229"/>
      <c r="H636" s="232">
        <v>48</v>
      </c>
      <c r="I636" s="233"/>
      <c r="J636" s="229"/>
      <c r="K636" s="229"/>
      <c r="L636" s="234"/>
      <c r="M636" s="235"/>
      <c r="N636" s="236"/>
      <c r="O636" s="236"/>
      <c r="P636" s="236"/>
      <c r="Q636" s="236"/>
      <c r="R636" s="236"/>
      <c r="S636" s="236"/>
      <c r="T636" s="237"/>
      <c r="AT636" s="238" t="s">
        <v>140</v>
      </c>
      <c r="AU636" s="238" t="s">
        <v>138</v>
      </c>
      <c r="AV636" s="14" t="s">
        <v>138</v>
      </c>
      <c r="AW636" s="14" t="s">
        <v>35</v>
      </c>
      <c r="AX636" s="14" t="s">
        <v>87</v>
      </c>
      <c r="AY636" s="238" t="s">
        <v>129</v>
      </c>
    </row>
    <row r="637" spans="1:65" s="2" customFormat="1" ht="21.75" customHeight="1">
      <c r="A637" s="35"/>
      <c r="B637" s="36"/>
      <c r="C637" s="204" t="s">
        <v>865</v>
      </c>
      <c r="D637" s="204" t="s">
        <v>132</v>
      </c>
      <c r="E637" s="205" t="s">
        <v>201</v>
      </c>
      <c r="F637" s="206" t="s">
        <v>202</v>
      </c>
      <c r="G637" s="207" t="s">
        <v>147</v>
      </c>
      <c r="H637" s="208">
        <v>2</v>
      </c>
      <c r="I637" s="209"/>
      <c r="J637" s="210">
        <f>ROUND(I637*H637,2)</f>
        <v>0</v>
      </c>
      <c r="K637" s="206" t="s">
        <v>1</v>
      </c>
      <c r="L637" s="40"/>
      <c r="M637" s="211" t="s">
        <v>1</v>
      </c>
      <c r="N637" s="212" t="s">
        <v>45</v>
      </c>
      <c r="O637" s="72"/>
      <c r="P637" s="213">
        <f>O637*H637</f>
        <v>0</v>
      </c>
      <c r="Q637" s="213">
        <v>0.35</v>
      </c>
      <c r="R637" s="213">
        <f>Q637*H637</f>
        <v>0.7</v>
      </c>
      <c r="S637" s="213">
        <v>0</v>
      </c>
      <c r="T637" s="214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215" t="s">
        <v>186</v>
      </c>
      <c r="AT637" s="215" t="s">
        <v>132</v>
      </c>
      <c r="AU637" s="215" t="s">
        <v>138</v>
      </c>
      <c r="AY637" s="18" t="s">
        <v>129</v>
      </c>
      <c r="BE637" s="216">
        <f>IF(N637="základní",J637,0)</f>
        <v>0</v>
      </c>
      <c r="BF637" s="216">
        <f>IF(N637="snížená",J637,0)</f>
        <v>0</v>
      </c>
      <c r="BG637" s="216">
        <f>IF(N637="zákl. přenesená",J637,0)</f>
        <v>0</v>
      </c>
      <c r="BH637" s="216">
        <f>IF(N637="sníž. přenesená",J637,0)</f>
        <v>0</v>
      </c>
      <c r="BI637" s="216">
        <f>IF(N637="nulová",J637,0)</f>
        <v>0</v>
      </c>
      <c r="BJ637" s="18" t="s">
        <v>138</v>
      </c>
      <c r="BK637" s="216">
        <f>ROUND(I637*H637,2)</f>
        <v>0</v>
      </c>
      <c r="BL637" s="18" t="s">
        <v>186</v>
      </c>
      <c r="BM637" s="215" t="s">
        <v>866</v>
      </c>
    </row>
    <row r="638" spans="1:65" s="13" customFormat="1" ht="11.25">
      <c r="B638" s="217"/>
      <c r="C638" s="218"/>
      <c r="D638" s="219" t="s">
        <v>140</v>
      </c>
      <c r="E638" s="220" t="s">
        <v>1</v>
      </c>
      <c r="F638" s="221" t="s">
        <v>193</v>
      </c>
      <c r="G638" s="218"/>
      <c r="H638" s="220" t="s">
        <v>1</v>
      </c>
      <c r="I638" s="222"/>
      <c r="J638" s="218"/>
      <c r="K638" s="218"/>
      <c r="L638" s="223"/>
      <c r="M638" s="224"/>
      <c r="N638" s="225"/>
      <c r="O638" s="225"/>
      <c r="P638" s="225"/>
      <c r="Q638" s="225"/>
      <c r="R638" s="225"/>
      <c r="S638" s="225"/>
      <c r="T638" s="226"/>
      <c r="AT638" s="227" t="s">
        <v>140</v>
      </c>
      <c r="AU638" s="227" t="s">
        <v>138</v>
      </c>
      <c r="AV638" s="13" t="s">
        <v>87</v>
      </c>
      <c r="AW638" s="13" t="s">
        <v>35</v>
      </c>
      <c r="AX638" s="13" t="s">
        <v>79</v>
      </c>
      <c r="AY638" s="227" t="s">
        <v>129</v>
      </c>
    </row>
    <row r="639" spans="1:65" s="14" customFormat="1" ht="11.25">
      <c r="B639" s="228"/>
      <c r="C639" s="229"/>
      <c r="D639" s="219" t="s">
        <v>140</v>
      </c>
      <c r="E639" s="230" t="s">
        <v>1</v>
      </c>
      <c r="F639" s="231" t="s">
        <v>867</v>
      </c>
      <c r="G639" s="229"/>
      <c r="H639" s="232">
        <v>2</v>
      </c>
      <c r="I639" s="233"/>
      <c r="J639" s="229"/>
      <c r="K639" s="229"/>
      <c r="L639" s="234"/>
      <c r="M639" s="235"/>
      <c r="N639" s="236"/>
      <c r="O639" s="236"/>
      <c r="P639" s="236"/>
      <c r="Q639" s="236"/>
      <c r="R639" s="236"/>
      <c r="S639" s="236"/>
      <c r="T639" s="237"/>
      <c r="AT639" s="238" t="s">
        <v>140</v>
      </c>
      <c r="AU639" s="238" t="s">
        <v>138</v>
      </c>
      <c r="AV639" s="14" t="s">
        <v>138</v>
      </c>
      <c r="AW639" s="14" t="s">
        <v>35</v>
      </c>
      <c r="AX639" s="14" t="s">
        <v>87</v>
      </c>
      <c r="AY639" s="238" t="s">
        <v>129</v>
      </c>
    </row>
    <row r="640" spans="1:65" s="2" customFormat="1" ht="16.5" customHeight="1">
      <c r="A640" s="35"/>
      <c r="B640" s="36"/>
      <c r="C640" s="204" t="s">
        <v>868</v>
      </c>
      <c r="D640" s="204" t="s">
        <v>132</v>
      </c>
      <c r="E640" s="205" t="s">
        <v>206</v>
      </c>
      <c r="F640" s="206" t="s">
        <v>207</v>
      </c>
      <c r="G640" s="207" t="s">
        <v>135</v>
      </c>
      <c r="H640" s="208">
        <v>302.39999999999998</v>
      </c>
      <c r="I640" s="209"/>
      <c r="J640" s="210">
        <f>ROUND(I640*H640,2)</f>
        <v>0</v>
      </c>
      <c r="K640" s="206" t="s">
        <v>136</v>
      </c>
      <c r="L640" s="40"/>
      <c r="M640" s="211" t="s">
        <v>1</v>
      </c>
      <c r="N640" s="212" t="s">
        <v>45</v>
      </c>
      <c r="O640" s="72"/>
      <c r="P640" s="213">
        <f>O640*H640</f>
        <v>0</v>
      </c>
      <c r="Q640" s="213">
        <v>0</v>
      </c>
      <c r="R640" s="213">
        <f>Q640*H640</f>
        <v>0</v>
      </c>
      <c r="S640" s="213">
        <v>2.5000000000000001E-2</v>
      </c>
      <c r="T640" s="214">
        <f>S640*H640</f>
        <v>7.56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15" t="s">
        <v>186</v>
      </c>
      <c r="AT640" s="215" t="s">
        <v>132</v>
      </c>
      <c r="AU640" s="215" t="s">
        <v>138</v>
      </c>
      <c r="AY640" s="18" t="s">
        <v>129</v>
      </c>
      <c r="BE640" s="216">
        <f>IF(N640="základní",J640,0)</f>
        <v>0</v>
      </c>
      <c r="BF640" s="216">
        <f>IF(N640="snížená",J640,0)</f>
        <v>0</v>
      </c>
      <c r="BG640" s="216">
        <f>IF(N640="zákl. přenesená",J640,0)</f>
        <v>0</v>
      </c>
      <c r="BH640" s="216">
        <f>IF(N640="sníž. přenesená",J640,0)</f>
        <v>0</v>
      </c>
      <c r="BI640" s="216">
        <f>IF(N640="nulová",J640,0)</f>
        <v>0</v>
      </c>
      <c r="BJ640" s="18" t="s">
        <v>138</v>
      </c>
      <c r="BK640" s="216">
        <f>ROUND(I640*H640,2)</f>
        <v>0</v>
      </c>
      <c r="BL640" s="18" t="s">
        <v>186</v>
      </c>
      <c r="BM640" s="215" t="s">
        <v>208</v>
      </c>
    </row>
    <row r="641" spans="1:65" s="14" customFormat="1" ht="11.25">
      <c r="B641" s="228"/>
      <c r="C641" s="229"/>
      <c r="D641" s="219" t="s">
        <v>140</v>
      </c>
      <c r="E641" s="230" t="s">
        <v>1</v>
      </c>
      <c r="F641" s="231" t="s">
        <v>869</v>
      </c>
      <c r="G641" s="229"/>
      <c r="H641" s="232">
        <v>50.4</v>
      </c>
      <c r="I641" s="233"/>
      <c r="J641" s="229"/>
      <c r="K641" s="229"/>
      <c r="L641" s="234"/>
      <c r="M641" s="235"/>
      <c r="N641" s="236"/>
      <c r="O641" s="236"/>
      <c r="P641" s="236"/>
      <c r="Q641" s="236"/>
      <c r="R641" s="236"/>
      <c r="S641" s="236"/>
      <c r="T641" s="237"/>
      <c r="AT641" s="238" t="s">
        <v>140</v>
      </c>
      <c r="AU641" s="238" t="s">
        <v>138</v>
      </c>
      <c r="AV641" s="14" t="s">
        <v>138</v>
      </c>
      <c r="AW641" s="14" t="s">
        <v>35</v>
      </c>
      <c r="AX641" s="14" t="s">
        <v>79</v>
      </c>
      <c r="AY641" s="238" t="s">
        <v>129</v>
      </c>
    </row>
    <row r="642" spans="1:65" s="14" customFormat="1" ht="11.25">
      <c r="B642" s="228"/>
      <c r="C642" s="229"/>
      <c r="D642" s="219" t="s">
        <v>140</v>
      </c>
      <c r="E642" s="230" t="s">
        <v>1</v>
      </c>
      <c r="F642" s="231" t="s">
        <v>870</v>
      </c>
      <c r="G642" s="229"/>
      <c r="H642" s="232">
        <v>252</v>
      </c>
      <c r="I642" s="233"/>
      <c r="J642" s="229"/>
      <c r="K642" s="229"/>
      <c r="L642" s="234"/>
      <c r="M642" s="235"/>
      <c r="N642" s="236"/>
      <c r="O642" s="236"/>
      <c r="P642" s="236"/>
      <c r="Q642" s="236"/>
      <c r="R642" s="236"/>
      <c r="S642" s="236"/>
      <c r="T642" s="237"/>
      <c r="AT642" s="238" t="s">
        <v>140</v>
      </c>
      <c r="AU642" s="238" t="s">
        <v>138</v>
      </c>
      <c r="AV642" s="14" t="s">
        <v>138</v>
      </c>
      <c r="AW642" s="14" t="s">
        <v>35</v>
      </c>
      <c r="AX642" s="14" t="s">
        <v>79</v>
      </c>
      <c r="AY642" s="238" t="s">
        <v>129</v>
      </c>
    </row>
    <row r="643" spans="1:65" s="15" customFormat="1" ht="11.25">
      <c r="B643" s="239"/>
      <c r="C643" s="240"/>
      <c r="D643" s="219" t="s">
        <v>140</v>
      </c>
      <c r="E643" s="241" t="s">
        <v>1</v>
      </c>
      <c r="F643" s="242" t="s">
        <v>144</v>
      </c>
      <c r="G643" s="240"/>
      <c r="H643" s="243">
        <v>302.39999999999998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AT643" s="249" t="s">
        <v>140</v>
      </c>
      <c r="AU643" s="249" t="s">
        <v>138</v>
      </c>
      <c r="AV643" s="15" t="s">
        <v>137</v>
      </c>
      <c r="AW643" s="15" t="s">
        <v>35</v>
      </c>
      <c r="AX643" s="15" t="s">
        <v>87</v>
      </c>
      <c r="AY643" s="249" t="s">
        <v>129</v>
      </c>
    </row>
    <row r="644" spans="1:65" s="2" customFormat="1" ht="16.5" customHeight="1">
      <c r="A644" s="35"/>
      <c r="B644" s="36"/>
      <c r="C644" s="204" t="s">
        <v>871</v>
      </c>
      <c r="D644" s="204" t="s">
        <v>132</v>
      </c>
      <c r="E644" s="205" t="s">
        <v>212</v>
      </c>
      <c r="F644" s="206" t="s">
        <v>213</v>
      </c>
      <c r="G644" s="207" t="s">
        <v>185</v>
      </c>
      <c r="H644" s="208">
        <v>312.27</v>
      </c>
      <c r="I644" s="209"/>
      <c r="J644" s="210">
        <f>ROUND(I644*H644,2)</f>
        <v>0</v>
      </c>
      <c r="K644" s="206" t="s">
        <v>136</v>
      </c>
      <c r="L644" s="40"/>
      <c r="M644" s="211" t="s">
        <v>1</v>
      </c>
      <c r="N644" s="212" t="s">
        <v>45</v>
      </c>
      <c r="O644" s="72"/>
      <c r="P644" s="213">
        <f>O644*H644</f>
        <v>0</v>
      </c>
      <c r="Q644" s="213">
        <v>0</v>
      </c>
      <c r="R644" s="213">
        <f>Q644*H644</f>
        <v>0</v>
      </c>
      <c r="S644" s="213">
        <v>0.04</v>
      </c>
      <c r="T644" s="214">
        <f>S644*H644</f>
        <v>12.4908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215" t="s">
        <v>186</v>
      </c>
      <c r="AT644" s="215" t="s">
        <v>132</v>
      </c>
      <c r="AU644" s="215" t="s">
        <v>138</v>
      </c>
      <c r="AY644" s="18" t="s">
        <v>129</v>
      </c>
      <c r="BE644" s="216">
        <f>IF(N644="základní",J644,0)</f>
        <v>0</v>
      </c>
      <c r="BF644" s="216">
        <f>IF(N644="snížená",J644,0)</f>
        <v>0</v>
      </c>
      <c r="BG644" s="216">
        <f>IF(N644="zákl. přenesená",J644,0)</f>
        <v>0</v>
      </c>
      <c r="BH644" s="216">
        <f>IF(N644="sníž. přenesená",J644,0)</f>
        <v>0</v>
      </c>
      <c r="BI644" s="216">
        <f>IF(N644="nulová",J644,0)</f>
        <v>0</v>
      </c>
      <c r="BJ644" s="18" t="s">
        <v>138</v>
      </c>
      <c r="BK644" s="216">
        <f>ROUND(I644*H644,2)</f>
        <v>0</v>
      </c>
      <c r="BL644" s="18" t="s">
        <v>186</v>
      </c>
      <c r="BM644" s="215" t="s">
        <v>214</v>
      </c>
    </row>
    <row r="645" spans="1:65" s="13" customFormat="1" ht="11.25">
      <c r="B645" s="217"/>
      <c r="C645" s="218"/>
      <c r="D645" s="219" t="s">
        <v>140</v>
      </c>
      <c r="E645" s="220" t="s">
        <v>1</v>
      </c>
      <c r="F645" s="221" t="s">
        <v>215</v>
      </c>
      <c r="G645" s="218"/>
      <c r="H645" s="220" t="s">
        <v>1</v>
      </c>
      <c r="I645" s="222"/>
      <c r="J645" s="218"/>
      <c r="K645" s="218"/>
      <c r="L645" s="223"/>
      <c r="M645" s="224"/>
      <c r="N645" s="225"/>
      <c r="O645" s="225"/>
      <c r="P645" s="225"/>
      <c r="Q645" s="225"/>
      <c r="R645" s="225"/>
      <c r="S645" s="225"/>
      <c r="T645" s="226"/>
      <c r="AT645" s="227" t="s">
        <v>140</v>
      </c>
      <c r="AU645" s="227" t="s">
        <v>138</v>
      </c>
      <c r="AV645" s="13" t="s">
        <v>87</v>
      </c>
      <c r="AW645" s="13" t="s">
        <v>35</v>
      </c>
      <c r="AX645" s="13" t="s">
        <v>79</v>
      </c>
      <c r="AY645" s="227" t="s">
        <v>129</v>
      </c>
    </row>
    <row r="646" spans="1:65" s="14" customFormat="1" ht="11.25">
      <c r="B646" s="228"/>
      <c r="C646" s="229"/>
      <c r="D646" s="219" t="s">
        <v>140</v>
      </c>
      <c r="E646" s="230" t="s">
        <v>1</v>
      </c>
      <c r="F646" s="231" t="s">
        <v>872</v>
      </c>
      <c r="G646" s="229"/>
      <c r="H646" s="232">
        <v>305.3</v>
      </c>
      <c r="I646" s="233"/>
      <c r="J646" s="229"/>
      <c r="K646" s="229"/>
      <c r="L646" s="234"/>
      <c r="M646" s="235"/>
      <c r="N646" s="236"/>
      <c r="O646" s="236"/>
      <c r="P646" s="236"/>
      <c r="Q646" s="236"/>
      <c r="R646" s="236"/>
      <c r="S646" s="236"/>
      <c r="T646" s="237"/>
      <c r="AT646" s="238" t="s">
        <v>140</v>
      </c>
      <c r="AU646" s="238" t="s">
        <v>138</v>
      </c>
      <c r="AV646" s="14" t="s">
        <v>138</v>
      </c>
      <c r="AW646" s="14" t="s">
        <v>35</v>
      </c>
      <c r="AX646" s="14" t="s">
        <v>79</v>
      </c>
      <c r="AY646" s="238" t="s">
        <v>129</v>
      </c>
    </row>
    <row r="647" spans="1:65" s="13" customFormat="1" ht="11.25">
      <c r="B647" s="217"/>
      <c r="C647" s="218"/>
      <c r="D647" s="219" t="s">
        <v>140</v>
      </c>
      <c r="E647" s="220" t="s">
        <v>1</v>
      </c>
      <c r="F647" s="221" t="s">
        <v>217</v>
      </c>
      <c r="G647" s="218"/>
      <c r="H647" s="220" t="s">
        <v>1</v>
      </c>
      <c r="I647" s="222"/>
      <c r="J647" s="218"/>
      <c r="K647" s="218"/>
      <c r="L647" s="223"/>
      <c r="M647" s="224"/>
      <c r="N647" s="225"/>
      <c r="O647" s="225"/>
      <c r="P647" s="225"/>
      <c r="Q647" s="225"/>
      <c r="R647" s="225"/>
      <c r="S647" s="225"/>
      <c r="T647" s="226"/>
      <c r="AT647" s="227" t="s">
        <v>140</v>
      </c>
      <c r="AU647" s="227" t="s">
        <v>138</v>
      </c>
      <c r="AV647" s="13" t="s">
        <v>87</v>
      </c>
      <c r="AW647" s="13" t="s">
        <v>35</v>
      </c>
      <c r="AX647" s="13" t="s">
        <v>79</v>
      </c>
      <c r="AY647" s="227" t="s">
        <v>129</v>
      </c>
    </row>
    <row r="648" spans="1:65" s="14" customFormat="1" ht="11.25">
      <c r="B648" s="228"/>
      <c r="C648" s="229"/>
      <c r="D648" s="219" t="s">
        <v>140</v>
      </c>
      <c r="E648" s="230" t="s">
        <v>1</v>
      </c>
      <c r="F648" s="231" t="s">
        <v>873</v>
      </c>
      <c r="G648" s="229"/>
      <c r="H648" s="232">
        <v>6.97</v>
      </c>
      <c r="I648" s="233"/>
      <c r="J648" s="229"/>
      <c r="K648" s="229"/>
      <c r="L648" s="234"/>
      <c r="M648" s="235"/>
      <c r="N648" s="236"/>
      <c r="O648" s="236"/>
      <c r="P648" s="236"/>
      <c r="Q648" s="236"/>
      <c r="R648" s="236"/>
      <c r="S648" s="236"/>
      <c r="T648" s="237"/>
      <c r="AT648" s="238" t="s">
        <v>140</v>
      </c>
      <c r="AU648" s="238" t="s">
        <v>138</v>
      </c>
      <c r="AV648" s="14" t="s">
        <v>138</v>
      </c>
      <c r="AW648" s="14" t="s">
        <v>35</v>
      </c>
      <c r="AX648" s="14" t="s">
        <v>79</v>
      </c>
      <c r="AY648" s="238" t="s">
        <v>129</v>
      </c>
    </row>
    <row r="649" spans="1:65" s="15" customFormat="1" ht="11.25">
      <c r="B649" s="239"/>
      <c r="C649" s="240"/>
      <c r="D649" s="219" t="s">
        <v>140</v>
      </c>
      <c r="E649" s="241" t="s">
        <v>1</v>
      </c>
      <c r="F649" s="242" t="s">
        <v>144</v>
      </c>
      <c r="G649" s="240"/>
      <c r="H649" s="243">
        <v>312.27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AT649" s="249" t="s">
        <v>140</v>
      </c>
      <c r="AU649" s="249" t="s">
        <v>138</v>
      </c>
      <c r="AV649" s="15" t="s">
        <v>137</v>
      </c>
      <c r="AW649" s="15" t="s">
        <v>35</v>
      </c>
      <c r="AX649" s="15" t="s">
        <v>87</v>
      </c>
      <c r="AY649" s="249" t="s">
        <v>129</v>
      </c>
    </row>
    <row r="650" spans="1:65" s="2" customFormat="1" ht="16.5" customHeight="1">
      <c r="A650" s="35"/>
      <c r="B650" s="36"/>
      <c r="C650" s="204" t="s">
        <v>874</v>
      </c>
      <c r="D650" s="204" t="s">
        <v>132</v>
      </c>
      <c r="E650" s="205" t="s">
        <v>220</v>
      </c>
      <c r="F650" s="206" t="s">
        <v>221</v>
      </c>
      <c r="G650" s="207" t="s">
        <v>185</v>
      </c>
      <c r="H650" s="208">
        <v>312.27</v>
      </c>
      <c r="I650" s="209"/>
      <c r="J650" s="210">
        <f>ROUND(I650*H650,2)</f>
        <v>0</v>
      </c>
      <c r="K650" s="206" t="s">
        <v>136</v>
      </c>
      <c r="L650" s="40"/>
      <c r="M650" s="211" t="s">
        <v>1</v>
      </c>
      <c r="N650" s="212" t="s">
        <v>45</v>
      </c>
      <c r="O650" s="72"/>
      <c r="P650" s="213">
        <f>O650*H650</f>
        <v>0</v>
      </c>
      <c r="Q650" s="213">
        <v>0</v>
      </c>
      <c r="R650" s="213">
        <f>Q650*H650</f>
        <v>0</v>
      </c>
      <c r="S650" s="213">
        <v>0.02</v>
      </c>
      <c r="T650" s="214">
        <f>S650*H650</f>
        <v>6.2454000000000001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215" t="s">
        <v>186</v>
      </c>
      <c r="AT650" s="215" t="s">
        <v>132</v>
      </c>
      <c r="AU650" s="215" t="s">
        <v>138</v>
      </c>
      <c r="AY650" s="18" t="s">
        <v>129</v>
      </c>
      <c r="BE650" s="216">
        <f>IF(N650="základní",J650,0)</f>
        <v>0</v>
      </c>
      <c r="BF650" s="216">
        <f>IF(N650="snížená",J650,0)</f>
        <v>0</v>
      </c>
      <c r="BG650" s="216">
        <f>IF(N650="zákl. přenesená",J650,0)</f>
        <v>0</v>
      </c>
      <c r="BH650" s="216">
        <f>IF(N650="sníž. přenesená",J650,0)</f>
        <v>0</v>
      </c>
      <c r="BI650" s="216">
        <f>IF(N650="nulová",J650,0)</f>
        <v>0</v>
      </c>
      <c r="BJ650" s="18" t="s">
        <v>138</v>
      </c>
      <c r="BK650" s="216">
        <f>ROUND(I650*H650,2)</f>
        <v>0</v>
      </c>
      <c r="BL650" s="18" t="s">
        <v>186</v>
      </c>
      <c r="BM650" s="215" t="s">
        <v>222</v>
      </c>
    </row>
    <row r="651" spans="1:65" s="2" customFormat="1" ht="21.75" customHeight="1">
      <c r="A651" s="35"/>
      <c r="B651" s="36"/>
      <c r="C651" s="204" t="s">
        <v>875</v>
      </c>
      <c r="D651" s="204" t="s">
        <v>132</v>
      </c>
      <c r="E651" s="205" t="s">
        <v>876</v>
      </c>
      <c r="F651" s="206" t="s">
        <v>877</v>
      </c>
      <c r="G651" s="207" t="s">
        <v>147</v>
      </c>
      <c r="H651" s="208">
        <v>1</v>
      </c>
      <c r="I651" s="209"/>
      <c r="J651" s="210">
        <f>ROUND(I651*H651,2)</f>
        <v>0</v>
      </c>
      <c r="K651" s="206" t="s">
        <v>1</v>
      </c>
      <c r="L651" s="40"/>
      <c r="M651" s="211" t="s">
        <v>1</v>
      </c>
      <c r="N651" s="212" t="s">
        <v>45</v>
      </c>
      <c r="O651" s="72"/>
      <c r="P651" s="213">
        <f>O651*H651</f>
        <v>0</v>
      </c>
      <c r="Q651" s="213">
        <v>3.1029999999999999E-2</v>
      </c>
      <c r="R651" s="213">
        <f>Q651*H651</f>
        <v>3.1029999999999999E-2</v>
      </c>
      <c r="S651" s="213">
        <v>0</v>
      </c>
      <c r="T651" s="214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15" t="s">
        <v>186</v>
      </c>
      <c r="AT651" s="215" t="s">
        <v>132</v>
      </c>
      <c r="AU651" s="215" t="s">
        <v>138</v>
      </c>
      <c r="AY651" s="18" t="s">
        <v>129</v>
      </c>
      <c r="BE651" s="216">
        <f>IF(N651="základní",J651,0)</f>
        <v>0</v>
      </c>
      <c r="BF651" s="216">
        <f>IF(N651="snížená",J651,0)</f>
        <v>0</v>
      </c>
      <c r="BG651" s="216">
        <f>IF(N651="zákl. přenesená",J651,0)</f>
        <v>0</v>
      </c>
      <c r="BH651" s="216">
        <f>IF(N651="sníž. přenesená",J651,0)</f>
        <v>0</v>
      </c>
      <c r="BI651" s="216">
        <f>IF(N651="nulová",J651,0)</f>
        <v>0</v>
      </c>
      <c r="BJ651" s="18" t="s">
        <v>138</v>
      </c>
      <c r="BK651" s="216">
        <f>ROUND(I651*H651,2)</f>
        <v>0</v>
      </c>
      <c r="BL651" s="18" t="s">
        <v>186</v>
      </c>
      <c r="BM651" s="215" t="s">
        <v>878</v>
      </c>
    </row>
    <row r="652" spans="1:65" s="13" customFormat="1" ht="11.25">
      <c r="B652" s="217"/>
      <c r="C652" s="218"/>
      <c r="D652" s="219" t="s">
        <v>140</v>
      </c>
      <c r="E652" s="220" t="s">
        <v>1</v>
      </c>
      <c r="F652" s="221" t="s">
        <v>193</v>
      </c>
      <c r="G652" s="218"/>
      <c r="H652" s="220" t="s">
        <v>1</v>
      </c>
      <c r="I652" s="222"/>
      <c r="J652" s="218"/>
      <c r="K652" s="218"/>
      <c r="L652" s="223"/>
      <c r="M652" s="224"/>
      <c r="N652" s="225"/>
      <c r="O652" s="225"/>
      <c r="P652" s="225"/>
      <c r="Q652" s="225"/>
      <c r="R652" s="225"/>
      <c r="S652" s="225"/>
      <c r="T652" s="226"/>
      <c r="AT652" s="227" t="s">
        <v>140</v>
      </c>
      <c r="AU652" s="227" t="s">
        <v>138</v>
      </c>
      <c r="AV652" s="13" t="s">
        <v>87</v>
      </c>
      <c r="AW652" s="13" t="s">
        <v>35</v>
      </c>
      <c r="AX652" s="13" t="s">
        <v>79</v>
      </c>
      <c r="AY652" s="227" t="s">
        <v>129</v>
      </c>
    </row>
    <row r="653" spans="1:65" s="14" customFormat="1" ht="11.25">
      <c r="B653" s="228"/>
      <c r="C653" s="229"/>
      <c r="D653" s="219" t="s">
        <v>140</v>
      </c>
      <c r="E653" s="230" t="s">
        <v>1</v>
      </c>
      <c r="F653" s="231" t="s">
        <v>879</v>
      </c>
      <c r="G653" s="229"/>
      <c r="H653" s="232">
        <v>1</v>
      </c>
      <c r="I653" s="233"/>
      <c r="J653" s="229"/>
      <c r="K653" s="229"/>
      <c r="L653" s="234"/>
      <c r="M653" s="235"/>
      <c r="N653" s="236"/>
      <c r="O653" s="236"/>
      <c r="P653" s="236"/>
      <c r="Q653" s="236"/>
      <c r="R653" s="236"/>
      <c r="S653" s="236"/>
      <c r="T653" s="237"/>
      <c r="AT653" s="238" t="s">
        <v>140</v>
      </c>
      <c r="AU653" s="238" t="s">
        <v>138</v>
      </c>
      <c r="AV653" s="14" t="s">
        <v>138</v>
      </c>
      <c r="AW653" s="14" t="s">
        <v>35</v>
      </c>
      <c r="AX653" s="14" t="s">
        <v>87</v>
      </c>
      <c r="AY653" s="238" t="s">
        <v>129</v>
      </c>
    </row>
    <row r="654" spans="1:65" s="2" customFormat="1" ht="16.5" customHeight="1">
      <c r="A654" s="35"/>
      <c r="B654" s="36"/>
      <c r="C654" s="204" t="s">
        <v>880</v>
      </c>
      <c r="D654" s="204" t="s">
        <v>132</v>
      </c>
      <c r="E654" s="205" t="s">
        <v>881</v>
      </c>
      <c r="F654" s="206" t="s">
        <v>882</v>
      </c>
      <c r="G654" s="207" t="s">
        <v>147</v>
      </c>
      <c r="H654" s="208">
        <v>1</v>
      </c>
      <c r="I654" s="209"/>
      <c r="J654" s="210">
        <f>ROUND(I654*H654,2)</f>
        <v>0</v>
      </c>
      <c r="K654" s="206" t="s">
        <v>1</v>
      </c>
      <c r="L654" s="40"/>
      <c r="M654" s="211" t="s">
        <v>1</v>
      </c>
      <c r="N654" s="212" t="s">
        <v>45</v>
      </c>
      <c r="O654" s="72"/>
      <c r="P654" s="213">
        <f>O654*H654</f>
        <v>0</v>
      </c>
      <c r="Q654" s="213">
        <v>5.5309999999999998E-2</v>
      </c>
      <c r="R654" s="213">
        <f>Q654*H654</f>
        <v>5.5309999999999998E-2</v>
      </c>
      <c r="S654" s="213">
        <v>0</v>
      </c>
      <c r="T654" s="214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215" t="s">
        <v>186</v>
      </c>
      <c r="AT654" s="215" t="s">
        <v>132</v>
      </c>
      <c r="AU654" s="215" t="s">
        <v>138</v>
      </c>
      <c r="AY654" s="18" t="s">
        <v>129</v>
      </c>
      <c r="BE654" s="216">
        <f>IF(N654="základní",J654,0)</f>
        <v>0</v>
      </c>
      <c r="BF654" s="216">
        <f>IF(N654="snížená",J654,0)</f>
        <v>0</v>
      </c>
      <c r="BG654" s="216">
        <f>IF(N654="zákl. přenesená",J654,0)</f>
        <v>0</v>
      </c>
      <c r="BH654" s="216">
        <f>IF(N654="sníž. přenesená",J654,0)</f>
        <v>0</v>
      </c>
      <c r="BI654" s="216">
        <f>IF(N654="nulová",J654,0)</f>
        <v>0</v>
      </c>
      <c r="BJ654" s="18" t="s">
        <v>138</v>
      </c>
      <c r="BK654" s="216">
        <f>ROUND(I654*H654,2)</f>
        <v>0</v>
      </c>
      <c r="BL654" s="18" t="s">
        <v>186</v>
      </c>
      <c r="BM654" s="215" t="s">
        <v>883</v>
      </c>
    </row>
    <row r="655" spans="1:65" s="13" customFormat="1" ht="11.25">
      <c r="B655" s="217"/>
      <c r="C655" s="218"/>
      <c r="D655" s="219" t="s">
        <v>140</v>
      </c>
      <c r="E655" s="220" t="s">
        <v>1</v>
      </c>
      <c r="F655" s="221" t="s">
        <v>193</v>
      </c>
      <c r="G655" s="218"/>
      <c r="H655" s="220" t="s">
        <v>1</v>
      </c>
      <c r="I655" s="222"/>
      <c r="J655" s="218"/>
      <c r="K655" s="218"/>
      <c r="L655" s="223"/>
      <c r="M655" s="224"/>
      <c r="N655" s="225"/>
      <c r="O655" s="225"/>
      <c r="P655" s="225"/>
      <c r="Q655" s="225"/>
      <c r="R655" s="225"/>
      <c r="S655" s="225"/>
      <c r="T655" s="226"/>
      <c r="AT655" s="227" t="s">
        <v>140</v>
      </c>
      <c r="AU655" s="227" t="s">
        <v>138</v>
      </c>
      <c r="AV655" s="13" t="s">
        <v>87</v>
      </c>
      <c r="AW655" s="13" t="s">
        <v>35</v>
      </c>
      <c r="AX655" s="13" t="s">
        <v>79</v>
      </c>
      <c r="AY655" s="227" t="s">
        <v>129</v>
      </c>
    </row>
    <row r="656" spans="1:65" s="14" customFormat="1" ht="11.25">
      <c r="B656" s="228"/>
      <c r="C656" s="229"/>
      <c r="D656" s="219" t="s">
        <v>140</v>
      </c>
      <c r="E656" s="230" t="s">
        <v>1</v>
      </c>
      <c r="F656" s="231" t="s">
        <v>884</v>
      </c>
      <c r="G656" s="229"/>
      <c r="H656" s="232">
        <v>1</v>
      </c>
      <c r="I656" s="233"/>
      <c r="J656" s="229"/>
      <c r="K656" s="229"/>
      <c r="L656" s="234"/>
      <c r="M656" s="235"/>
      <c r="N656" s="236"/>
      <c r="O656" s="236"/>
      <c r="P656" s="236"/>
      <c r="Q656" s="236"/>
      <c r="R656" s="236"/>
      <c r="S656" s="236"/>
      <c r="T656" s="237"/>
      <c r="AT656" s="238" t="s">
        <v>140</v>
      </c>
      <c r="AU656" s="238" t="s">
        <v>138</v>
      </c>
      <c r="AV656" s="14" t="s">
        <v>138</v>
      </c>
      <c r="AW656" s="14" t="s">
        <v>35</v>
      </c>
      <c r="AX656" s="14" t="s">
        <v>87</v>
      </c>
      <c r="AY656" s="238" t="s">
        <v>129</v>
      </c>
    </row>
    <row r="657" spans="1:65" s="2" customFormat="1" ht="16.5" customHeight="1">
      <c r="A657" s="35"/>
      <c r="B657" s="36"/>
      <c r="C657" s="204" t="s">
        <v>885</v>
      </c>
      <c r="D657" s="204" t="s">
        <v>132</v>
      </c>
      <c r="E657" s="205" t="s">
        <v>886</v>
      </c>
      <c r="F657" s="206" t="s">
        <v>887</v>
      </c>
      <c r="G657" s="207" t="s">
        <v>147</v>
      </c>
      <c r="H657" s="208">
        <v>2</v>
      </c>
      <c r="I657" s="209"/>
      <c r="J657" s="210">
        <f>ROUND(I657*H657,2)</f>
        <v>0</v>
      </c>
      <c r="K657" s="206" t="s">
        <v>1</v>
      </c>
      <c r="L657" s="40"/>
      <c r="M657" s="211" t="s">
        <v>1</v>
      </c>
      <c r="N657" s="212" t="s">
        <v>45</v>
      </c>
      <c r="O657" s="72"/>
      <c r="P657" s="213">
        <f>O657*H657</f>
        <v>0</v>
      </c>
      <c r="Q657" s="213">
        <v>3.1530000000000002E-2</v>
      </c>
      <c r="R657" s="213">
        <f>Q657*H657</f>
        <v>6.3060000000000005E-2</v>
      </c>
      <c r="S657" s="213">
        <v>0</v>
      </c>
      <c r="T657" s="214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215" t="s">
        <v>186</v>
      </c>
      <c r="AT657" s="215" t="s">
        <v>132</v>
      </c>
      <c r="AU657" s="215" t="s">
        <v>138</v>
      </c>
      <c r="AY657" s="18" t="s">
        <v>129</v>
      </c>
      <c r="BE657" s="216">
        <f>IF(N657="základní",J657,0)</f>
        <v>0</v>
      </c>
      <c r="BF657" s="216">
        <f>IF(N657="snížená",J657,0)</f>
        <v>0</v>
      </c>
      <c r="BG657" s="216">
        <f>IF(N657="zákl. přenesená",J657,0)</f>
        <v>0</v>
      </c>
      <c r="BH657" s="216">
        <f>IF(N657="sníž. přenesená",J657,0)</f>
        <v>0</v>
      </c>
      <c r="BI657" s="216">
        <f>IF(N657="nulová",J657,0)</f>
        <v>0</v>
      </c>
      <c r="BJ657" s="18" t="s">
        <v>138</v>
      </c>
      <c r="BK657" s="216">
        <f>ROUND(I657*H657,2)</f>
        <v>0</v>
      </c>
      <c r="BL657" s="18" t="s">
        <v>186</v>
      </c>
      <c r="BM657" s="215" t="s">
        <v>888</v>
      </c>
    </row>
    <row r="658" spans="1:65" s="13" customFormat="1" ht="11.25">
      <c r="B658" s="217"/>
      <c r="C658" s="218"/>
      <c r="D658" s="219" t="s">
        <v>140</v>
      </c>
      <c r="E658" s="220" t="s">
        <v>1</v>
      </c>
      <c r="F658" s="221" t="s">
        <v>193</v>
      </c>
      <c r="G658" s="218"/>
      <c r="H658" s="220" t="s">
        <v>1</v>
      </c>
      <c r="I658" s="222"/>
      <c r="J658" s="218"/>
      <c r="K658" s="218"/>
      <c r="L658" s="223"/>
      <c r="M658" s="224"/>
      <c r="N658" s="225"/>
      <c r="O658" s="225"/>
      <c r="P658" s="225"/>
      <c r="Q658" s="225"/>
      <c r="R658" s="225"/>
      <c r="S658" s="225"/>
      <c r="T658" s="226"/>
      <c r="AT658" s="227" t="s">
        <v>140</v>
      </c>
      <c r="AU658" s="227" t="s">
        <v>138</v>
      </c>
      <c r="AV658" s="13" t="s">
        <v>87</v>
      </c>
      <c r="AW658" s="13" t="s">
        <v>35</v>
      </c>
      <c r="AX658" s="13" t="s">
        <v>79</v>
      </c>
      <c r="AY658" s="227" t="s">
        <v>129</v>
      </c>
    </row>
    <row r="659" spans="1:65" s="14" customFormat="1" ht="11.25">
      <c r="B659" s="228"/>
      <c r="C659" s="229"/>
      <c r="D659" s="219" t="s">
        <v>140</v>
      </c>
      <c r="E659" s="230" t="s">
        <v>1</v>
      </c>
      <c r="F659" s="231" t="s">
        <v>889</v>
      </c>
      <c r="G659" s="229"/>
      <c r="H659" s="232">
        <v>2</v>
      </c>
      <c r="I659" s="233"/>
      <c r="J659" s="229"/>
      <c r="K659" s="229"/>
      <c r="L659" s="234"/>
      <c r="M659" s="235"/>
      <c r="N659" s="236"/>
      <c r="O659" s="236"/>
      <c r="P659" s="236"/>
      <c r="Q659" s="236"/>
      <c r="R659" s="236"/>
      <c r="S659" s="236"/>
      <c r="T659" s="237"/>
      <c r="AT659" s="238" t="s">
        <v>140</v>
      </c>
      <c r="AU659" s="238" t="s">
        <v>138</v>
      </c>
      <c r="AV659" s="14" t="s">
        <v>138</v>
      </c>
      <c r="AW659" s="14" t="s">
        <v>35</v>
      </c>
      <c r="AX659" s="14" t="s">
        <v>87</v>
      </c>
      <c r="AY659" s="238" t="s">
        <v>129</v>
      </c>
    </row>
    <row r="660" spans="1:65" s="2" customFormat="1" ht="16.5" customHeight="1">
      <c r="A660" s="35"/>
      <c r="B660" s="36"/>
      <c r="C660" s="204" t="s">
        <v>890</v>
      </c>
      <c r="D660" s="204" t="s">
        <v>132</v>
      </c>
      <c r="E660" s="205" t="s">
        <v>891</v>
      </c>
      <c r="F660" s="206" t="s">
        <v>892</v>
      </c>
      <c r="G660" s="207" t="s">
        <v>147</v>
      </c>
      <c r="H660" s="208">
        <v>1</v>
      </c>
      <c r="I660" s="209"/>
      <c r="J660" s="210">
        <f>ROUND(I660*H660,2)</f>
        <v>0</v>
      </c>
      <c r="K660" s="206" t="s">
        <v>1</v>
      </c>
      <c r="L660" s="40"/>
      <c r="M660" s="211" t="s">
        <v>1</v>
      </c>
      <c r="N660" s="212" t="s">
        <v>45</v>
      </c>
      <c r="O660" s="72"/>
      <c r="P660" s="213">
        <f>O660*H660</f>
        <v>0</v>
      </c>
      <c r="Q660" s="213">
        <v>3.7530000000000001E-2</v>
      </c>
      <c r="R660" s="213">
        <f>Q660*H660</f>
        <v>3.7530000000000001E-2</v>
      </c>
      <c r="S660" s="213">
        <v>0</v>
      </c>
      <c r="T660" s="214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215" t="s">
        <v>186</v>
      </c>
      <c r="AT660" s="215" t="s">
        <v>132</v>
      </c>
      <c r="AU660" s="215" t="s">
        <v>138</v>
      </c>
      <c r="AY660" s="18" t="s">
        <v>129</v>
      </c>
      <c r="BE660" s="216">
        <f>IF(N660="základní",J660,0)</f>
        <v>0</v>
      </c>
      <c r="BF660" s="216">
        <f>IF(N660="snížená",J660,0)</f>
        <v>0</v>
      </c>
      <c r="BG660" s="216">
        <f>IF(N660="zákl. přenesená",J660,0)</f>
        <v>0</v>
      </c>
      <c r="BH660" s="216">
        <f>IF(N660="sníž. přenesená",J660,0)</f>
        <v>0</v>
      </c>
      <c r="BI660" s="216">
        <f>IF(N660="nulová",J660,0)</f>
        <v>0</v>
      </c>
      <c r="BJ660" s="18" t="s">
        <v>138</v>
      </c>
      <c r="BK660" s="216">
        <f>ROUND(I660*H660,2)</f>
        <v>0</v>
      </c>
      <c r="BL660" s="18" t="s">
        <v>186</v>
      </c>
      <c r="BM660" s="215" t="s">
        <v>893</v>
      </c>
    </row>
    <row r="661" spans="1:65" s="13" customFormat="1" ht="11.25">
      <c r="B661" s="217"/>
      <c r="C661" s="218"/>
      <c r="D661" s="219" t="s">
        <v>140</v>
      </c>
      <c r="E661" s="220" t="s">
        <v>1</v>
      </c>
      <c r="F661" s="221" t="s">
        <v>193</v>
      </c>
      <c r="G661" s="218"/>
      <c r="H661" s="220" t="s">
        <v>1</v>
      </c>
      <c r="I661" s="222"/>
      <c r="J661" s="218"/>
      <c r="K661" s="218"/>
      <c r="L661" s="223"/>
      <c r="M661" s="224"/>
      <c r="N661" s="225"/>
      <c r="O661" s="225"/>
      <c r="P661" s="225"/>
      <c r="Q661" s="225"/>
      <c r="R661" s="225"/>
      <c r="S661" s="225"/>
      <c r="T661" s="226"/>
      <c r="AT661" s="227" t="s">
        <v>140</v>
      </c>
      <c r="AU661" s="227" t="s">
        <v>138</v>
      </c>
      <c r="AV661" s="13" t="s">
        <v>87</v>
      </c>
      <c r="AW661" s="13" t="s">
        <v>35</v>
      </c>
      <c r="AX661" s="13" t="s">
        <v>79</v>
      </c>
      <c r="AY661" s="227" t="s">
        <v>129</v>
      </c>
    </row>
    <row r="662" spans="1:65" s="14" customFormat="1" ht="11.25">
      <c r="B662" s="228"/>
      <c r="C662" s="229"/>
      <c r="D662" s="219" t="s">
        <v>140</v>
      </c>
      <c r="E662" s="230" t="s">
        <v>1</v>
      </c>
      <c r="F662" s="231" t="s">
        <v>894</v>
      </c>
      <c r="G662" s="229"/>
      <c r="H662" s="232">
        <v>1</v>
      </c>
      <c r="I662" s="233"/>
      <c r="J662" s="229"/>
      <c r="K662" s="229"/>
      <c r="L662" s="234"/>
      <c r="M662" s="235"/>
      <c r="N662" s="236"/>
      <c r="O662" s="236"/>
      <c r="P662" s="236"/>
      <c r="Q662" s="236"/>
      <c r="R662" s="236"/>
      <c r="S662" s="236"/>
      <c r="T662" s="237"/>
      <c r="AT662" s="238" t="s">
        <v>140</v>
      </c>
      <c r="AU662" s="238" t="s">
        <v>138</v>
      </c>
      <c r="AV662" s="14" t="s">
        <v>138</v>
      </c>
      <c r="AW662" s="14" t="s">
        <v>35</v>
      </c>
      <c r="AX662" s="14" t="s">
        <v>87</v>
      </c>
      <c r="AY662" s="238" t="s">
        <v>129</v>
      </c>
    </row>
    <row r="663" spans="1:65" s="2" customFormat="1" ht="16.5" customHeight="1">
      <c r="A663" s="35"/>
      <c r="B663" s="36"/>
      <c r="C663" s="204" t="s">
        <v>895</v>
      </c>
      <c r="D663" s="204" t="s">
        <v>132</v>
      </c>
      <c r="E663" s="205" t="s">
        <v>896</v>
      </c>
      <c r="F663" s="206" t="s">
        <v>897</v>
      </c>
      <c r="G663" s="207" t="s">
        <v>147</v>
      </c>
      <c r="H663" s="208">
        <v>1</v>
      </c>
      <c r="I663" s="209"/>
      <c r="J663" s="210">
        <f>ROUND(I663*H663,2)</f>
        <v>0</v>
      </c>
      <c r="K663" s="206" t="s">
        <v>1</v>
      </c>
      <c r="L663" s="40"/>
      <c r="M663" s="211" t="s">
        <v>1</v>
      </c>
      <c r="N663" s="212" t="s">
        <v>45</v>
      </c>
      <c r="O663" s="72"/>
      <c r="P663" s="213">
        <f>O663*H663</f>
        <v>0</v>
      </c>
      <c r="Q663" s="213">
        <v>5.5309999999999998E-2</v>
      </c>
      <c r="R663" s="213">
        <f>Q663*H663</f>
        <v>5.5309999999999998E-2</v>
      </c>
      <c r="S663" s="213">
        <v>0</v>
      </c>
      <c r="T663" s="214">
        <f>S663*H663</f>
        <v>0</v>
      </c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R663" s="215" t="s">
        <v>186</v>
      </c>
      <c r="AT663" s="215" t="s">
        <v>132</v>
      </c>
      <c r="AU663" s="215" t="s">
        <v>138</v>
      </c>
      <c r="AY663" s="18" t="s">
        <v>129</v>
      </c>
      <c r="BE663" s="216">
        <f>IF(N663="základní",J663,0)</f>
        <v>0</v>
      </c>
      <c r="BF663" s="216">
        <f>IF(N663="snížená",J663,0)</f>
        <v>0</v>
      </c>
      <c r="BG663" s="216">
        <f>IF(N663="zákl. přenesená",J663,0)</f>
        <v>0</v>
      </c>
      <c r="BH663" s="216">
        <f>IF(N663="sníž. přenesená",J663,0)</f>
        <v>0</v>
      </c>
      <c r="BI663" s="216">
        <f>IF(N663="nulová",J663,0)</f>
        <v>0</v>
      </c>
      <c r="BJ663" s="18" t="s">
        <v>138</v>
      </c>
      <c r="BK663" s="216">
        <f>ROUND(I663*H663,2)</f>
        <v>0</v>
      </c>
      <c r="BL663" s="18" t="s">
        <v>186</v>
      </c>
      <c r="BM663" s="215" t="s">
        <v>898</v>
      </c>
    </row>
    <row r="664" spans="1:65" s="13" customFormat="1" ht="11.25">
      <c r="B664" s="217"/>
      <c r="C664" s="218"/>
      <c r="D664" s="219" t="s">
        <v>140</v>
      </c>
      <c r="E664" s="220" t="s">
        <v>1</v>
      </c>
      <c r="F664" s="221" t="s">
        <v>193</v>
      </c>
      <c r="G664" s="218"/>
      <c r="H664" s="220" t="s">
        <v>1</v>
      </c>
      <c r="I664" s="222"/>
      <c r="J664" s="218"/>
      <c r="K664" s="218"/>
      <c r="L664" s="223"/>
      <c r="M664" s="224"/>
      <c r="N664" s="225"/>
      <c r="O664" s="225"/>
      <c r="P664" s="225"/>
      <c r="Q664" s="225"/>
      <c r="R664" s="225"/>
      <c r="S664" s="225"/>
      <c r="T664" s="226"/>
      <c r="AT664" s="227" t="s">
        <v>140</v>
      </c>
      <c r="AU664" s="227" t="s">
        <v>138</v>
      </c>
      <c r="AV664" s="13" t="s">
        <v>87</v>
      </c>
      <c r="AW664" s="13" t="s">
        <v>35</v>
      </c>
      <c r="AX664" s="13" t="s">
        <v>79</v>
      </c>
      <c r="AY664" s="227" t="s">
        <v>129</v>
      </c>
    </row>
    <row r="665" spans="1:65" s="14" customFormat="1" ht="11.25">
      <c r="B665" s="228"/>
      <c r="C665" s="229"/>
      <c r="D665" s="219" t="s">
        <v>140</v>
      </c>
      <c r="E665" s="230" t="s">
        <v>1</v>
      </c>
      <c r="F665" s="231" t="s">
        <v>899</v>
      </c>
      <c r="G665" s="229"/>
      <c r="H665" s="232">
        <v>1</v>
      </c>
      <c r="I665" s="233"/>
      <c r="J665" s="229"/>
      <c r="K665" s="229"/>
      <c r="L665" s="234"/>
      <c r="M665" s="235"/>
      <c r="N665" s="236"/>
      <c r="O665" s="236"/>
      <c r="P665" s="236"/>
      <c r="Q665" s="236"/>
      <c r="R665" s="236"/>
      <c r="S665" s="236"/>
      <c r="T665" s="237"/>
      <c r="AT665" s="238" t="s">
        <v>140</v>
      </c>
      <c r="AU665" s="238" t="s">
        <v>138</v>
      </c>
      <c r="AV665" s="14" t="s">
        <v>138</v>
      </c>
      <c r="AW665" s="14" t="s">
        <v>35</v>
      </c>
      <c r="AX665" s="14" t="s">
        <v>87</v>
      </c>
      <c r="AY665" s="238" t="s">
        <v>129</v>
      </c>
    </row>
    <row r="666" spans="1:65" s="2" customFormat="1" ht="21.75" customHeight="1">
      <c r="A666" s="35"/>
      <c r="B666" s="36"/>
      <c r="C666" s="204" t="s">
        <v>900</v>
      </c>
      <c r="D666" s="204" t="s">
        <v>132</v>
      </c>
      <c r="E666" s="205" t="s">
        <v>901</v>
      </c>
      <c r="F666" s="206" t="s">
        <v>902</v>
      </c>
      <c r="G666" s="207" t="s">
        <v>147</v>
      </c>
      <c r="H666" s="208">
        <v>1</v>
      </c>
      <c r="I666" s="209"/>
      <c r="J666" s="210">
        <f>ROUND(I666*H666,2)</f>
        <v>0</v>
      </c>
      <c r="K666" s="206" t="s">
        <v>1</v>
      </c>
      <c r="L666" s="40"/>
      <c r="M666" s="211" t="s">
        <v>1</v>
      </c>
      <c r="N666" s="212" t="s">
        <v>45</v>
      </c>
      <c r="O666" s="72"/>
      <c r="P666" s="213">
        <f>O666*H666</f>
        <v>0</v>
      </c>
      <c r="Q666" s="213">
        <v>0.32</v>
      </c>
      <c r="R666" s="213">
        <f>Q666*H666</f>
        <v>0.32</v>
      </c>
      <c r="S666" s="213">
        <v>0</v>
      </c>
      <c r="T666" s="214">
        <f>S666*H666</f>
        <v>0</v>
      </c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R666" s="215" t="s">
        <v>186</v>
      </c>
      <c r="AT666" s="215" t="s">
        <v>132</v>
      </c>
      <c r="AU666" s="215" t="s">
        <v>138</v>
      </c>
      <c r="AY666" s="18" t="s">
        <v>129</v>
      </c>
      <c r="BE666" s="216">
        <f>IF(N666="základní",J666,0)</f>
        <v>0</v>
      </c>
      <c r="BF666" s="216">
        <f>IF(N666="snížená",J666,0)</f>
        <v>0</v>
      </c>
      <c r="BG666" s="216">
        <f>IF(N666="zákl. přenesená",J666,0)</f>
        <v>0</v>
      </c>
      <c r="BH666" s="216">
        <f>IF(N666="sníž. přenesená",J666,0)</f>
        <v>0</v>
      </c>
      <c r="BI666" s="216">
        <f>IF(N666="nulová",J666,0)</f>
        <v>0</v>
      </c>
      <c r="BJ666" s="18" t="s">
        <v>138</v>
      </c>
      <c r="BK666" s="216">
        <f>ROUND(I666*H666,2)</f>
        <v>0</v>
      </c>
      <c r="BL666" s="18" t="s">
        <v>186</v>
      </c>
      <c r="BM666" s="215" t="s">
        <v>903</v>
      </c>
    </row>
    <row r="667" spans="1:65" s="13" customFormat="1" ht="11.25">
      <c r="B667" s="217"/>
      <c r="C667" s="218"/>
      <c r="D667" s="219" t="s">
        <v>140</v>
      </c>
      <c r="E667" s="220" t="s">
        <v>1</v>
      </c>
      <c r="F667" s="221" t="s">
        <v>193</v>
      </c>
      <c r="G667" s="218"/>
      <c r="H667" s="220" t="s">
        <v>1</v>
      </c>
      <c r="I667" s="222"/>
      <c r="J667" s="218"/>
      <c r="K667" s="218"/>
      <c r="L667" s="223"/>
      <c r="M667" s="224"/>
      <c r="N667" s="225"/>
      <c r="O667" s="225"/>
      <c r="P667" s="225"/>
      <c r="Q667" s="225"/>
      <c r="R667" s="225"/>
      <c r="S667" s="225"/>
      <c r="T667" s="226"/>
      <c r="AT667" s="227" t="s">
        <v>140</v>
      </c>
      <c r="AU667" s="227" t="s">
        <v>138</v>
      </c>
      <c r="AV667" s="13" t="s">
        <v>87</v>
      </c>
      <c r="AW667" s="13" t="s">
        <v>35</v>
      </c>
      <c r="AX667" s="13" t="s">
        <v>79</v>
      </c>
      <c r="AY667" s="227" t="s">
        <v>129</v>
      </c>
    </row>
    <row r="668" spans="1:65" s="14" customFormat="1" ht="11.25">
      <c r="B668" s="228"/>
      <c r="C668" s="229"/>
      <c r="D668" s="219" t="s">
        <v>140</v>
      </c>
      <c r="E668" s="230" t="s">
        <v>1</v>
      </c>
      <c r="F668" s="231" t="s">
        <v>904</v>
      </c>
      <c r="G668" s="229"/>
      <c r="H668" s="232">
        <v>1</v>
      </c>
      <c r="I668" s="233"/>
      <c r="J668" s="229"/>
      <c r="K668" s="229"/>
      <c r="L668" s="234"/>
      <c r="M668" s="235"/>
      <c r="N668" s="236"/>
      <c r="O668" s="236"/>
      <c r="P668" s="236"/>
      <c r="Q668" s="236"/>
      <c r="R668" s="236"/>
      <c r="S668" s="236"/>
      <c r="T668" s="237"/>
      <c r="AT668" s="238" t="s">
        <v>140</v>
      </c>
      <c r="AU668" s="238" t="s">
        <v>138</v>
      </c>
      <c r="AV668" s="14" t="s">
        <v>138</v>
      </c>
      <c r="AW668" s="14" t="s">
        <v>35</v>
      </c>
      <c r="AX668" s="14" t="s">
        <v>87</v>
      </c>
      <c r="AY668" s="238" t="s">
        <v>129</v>
      </c>
    </row>
    <row r="669" spans="1:65" s="2" customFormat="1" ht="16.5" customHeight="1">
      <c r="A669" s="35"/>
      <c r="B669" s="36"/>
      <c r="C669" s="204" t="s">
        <v>905</v>
      </c>
      <c r="D669" s="204" t="s">
        <v>132</v>
      </c>
      <c r="E669" s="205" t="s">
        <v>906</v>
      </c>
      <c r="F669" s="206" t="s">
        <v>907</v>
      </c>
      <c r="G669" s="207" t="s">
        <v>147</v>
      </c>
      <c r="H669" s="208">
        <v>2</v>
      </c>
      <c r="I669" s="209"/>
      <c r="J669" s="210">
        <f>ROUND(I669*H669,2)</f>
        <v>0</v>
      </c>
      <c r="K669" s="206" t="s">
        <v>1</v>
      </c>
      <c r="L669" s="40"/>
      <c r="M669" s="211" t="s">
        <v>1</v>
      </c>
      <c r="N669" s="212" t="s">
        <v>45</v>
      </c>
      <c r="O669" s="72"/>
      <c r="P669" s="213">
        <f>O669*H669</f>
        <v>0</v>
      </c>
      <c r="Q669" s="213">
        <v>1.17E-2</v>
      </c>
      <c r="R669" s="213">
        <f>Q669*H669</f>
        <v>2.3400000000000001E-2</v>
      </c>
      <c r="S669" s="213">
        <v>0</v>
      </c>
      <c r="T669" s="214">
        <f>S669*H669</f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215" t="s">
        <v>186</v>
      </c>
      <c r="AT669" s="215" t="s">
        <v>132</v>
      </c>
      <c r="AU669" s="215" t="s">
        <v>138</v>
      </c>
      <c r="AY669" s="18" t="s">
        <v>129</v>
      </c>
      <c r="BE669" s="216">
        <f>IF(N669="základní",J669,0)</f>
        <v>0</v>
      </c>
      <c r="BF669" s="216">
        <f>IF(N669="snížená",J669,0)</f>
        <v>0</v>
      </c>
      <c r="BG669" s="216">
        <f>IF(N669="zákl. přenesená",J669,0)</f>
        <v>0</v>
      </c>
      <c r="BH669" s="216">
        <f>IF(N669="sníž. přenesená",J669,0)</f>
        <v>0</v>
      </c>
      <c r="BI669" s="216">
        <f>IF(N669="nulová",J669,0)</f>
        <v>0</v>
      </c>
      <c r="BJ669" s="18" t="s">
        <v>138</v>
      </c>
      <c r="BK669" s="216">
        <f>ROUND(I669*H669,2)</f>
        <v>0</v>
      </c>
      <c r="BL669" s="18" t="s">
        <v>186</v>
      </c>
      <c r="BM669" s="215" t="s">
        <v>908</v>
      </c>
    </row>
    <row r="670" spans="1:65" s="13" customFormat="1" ht="11.25">
      <c r="B670" s="217"/>
      <c r="C670" s="218"/>
      <c r="D670" s="219" t="s">
        <v>140</v>
      </c>
      <c r="E670" s="220" t="s">
        <v>1</v>
      </c>
      <c r="F670" s="221" t="s">
        <v>193</v>
      </c>
      <c r="G670" s="218"/>
      <c r="H670" s="220" t="s">
        <v>1</v>
      </c>
      <c r="I670" s="222"/>
      <c r="J670" s="218"/>
      <c r="K670" s="218"/>
      <c r="L670" s="223"/>
      <c r="M670" s="224"/>
      <c r="N670" s="225"/>
      <c r="O670" s="225"/>
      <c r="P670" s="225"/>
      <c r="Q670" s="225"/>
      <c r="R670" s="225"/>
      <c r="S670" s="225"/>
      <c r="T670" s="226"/>
      <c r="AT670" s="227" t="s">
        <v>140</v>
      </c>
      <c r="AU670" s="227" t="s">
        <v>138</v>
      </c>
      <c r="AV670" s="13" t="s">
        <v>87</v>
      </c>
      <c r="AW670" s="13" t="s">
        <v>35</v>
      </c>
      <c r="AX670" s="13" t="s">
        <v>79</v>
      </c>
      <c r="AY670" s="227" t="s">
        <v>129</v>
      </c>
    </row>
    <row r="671" spans="1:65" s="14" customFormat="1" ht="11.25">
      <c r="B671" s="228"/>
      <c r="C671" s="229"/>
      <c r="D671" s="219" t="s">
        <v>140</v>
      </c>
      <c r="E671" s="230" t="s">
        <v>1</v>
      </c>
      <c r="F671" s="231" t="s">
        <v>909</v>
      </c>
      <c r="G671" s="229"/>
      <c r="H671" s="232">
        <v>2</v>
      </c>
      <c r="I671" s="233"/>
      <c r="J671" s="229"/>
      <c r="K671" s="229"/>
      <c r="L671" s="234"/>
      <c r="M671" s="235"/>
      <c r="N671" s="236"/>
      <c r="O671" s="236"/>
      <c r="P671" s="236"/>
      <c r="Q671" s="236"/>
      <c r="R671" s="236"/>
      <c r="S671" s="236"/>
      <c r="T671" s="237"/>
      <c r="AT671" s="238" t="s">
        <v>140</v>
      </c>
      <c r="AU671" s="238" t="s">
        <v>138</v>
      </c>
      <c r="AV671" s="14" t="s">
        <v>138</v>
      </c>
      <c r="AW671" s="14" t="s">
        <v>35</v>
      </c>
      <c r="AX671" s="14" t="s">
        <v>87</v>
      </c>
      <c r="AY671" s="238" t="s">
        <v>129</v>
      </c>
    </row>
    <row r="672" spans="1:65" s="2" customFormat="1" ht="16.5" customHeight="1">
      <c r="A672" s="35"/>
      <c r="B672" s="36"/>
      <c r="C672" s="204" t="s">
        <v>910</v>
      </c>
      <c r="D672" s="204" t="s">
        <v>132</v>
      </c>
      <c r="E672" s="205" t="s">
        <v>911</v>
      </c>
      <c r="F672" s="206" t="s">
        <v>912</v>
      </c>
      <c r="G672" s="207" t="s">
        <v>185</v>
      </c>
      <c r="H672" s="208">
        <v>34.604999999999997</v>
      </c>
      <c r="I672" s="209"/>
      <c r="J672" s="210">
        <f>ROUND(I672*H672,2)</f>
        <v>0</v>
      </c>
      <c r="K672" s="206" t="s">
        <v>136</v>
      </c>
      <c r="L672" s="40"/>
      <c r="M672" s="211" t="s">
        <v>1</v>
      </c>
      <c r="N672" s="212" t="s">
        <v>45</v>
      </c>
      <c r="O672" s="72"/>
      <c r="P672" s="213">
        <f>O672*H672</f>
        <v>0</v>
      </c>
      <c r="Q672" s="213">
        <v>0</v>
      </c>
      <c r="R672" s="213">
        <f>Q672*H672</f>
        <v>0</v>
      </c>
      <c r="S672" s="213">
        <v>0.02</v>
      </c>
      <c r="T672" s="214">
        <f>S672*H672</f>
        <v>0.69209999999999994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215" t="s">
        <v>186</v>
      </c>
      <c r="AT672" s="215" t="s">
        <v>132</v>
      </c>
      <c r="AU672" s="215" t="s">
        <v>138</v>
      </c>
      <c r="AY672" s="18" t="s">
        <v>129</v>
      </c>
      <c r="BE672" s="216">
        <f>IF(N672="základní",J672,0)</f>
        <v>0</v>
      </c>
      <c r="BF672" s="216">
        <f>IF(N672="snížená",J672,0)</f>
        <v>0</v>
      </c>
      <c r="BG672" s="216">
        <f>IF(N672="zákl. přenesená",J672,0)</f>
        <v>0</v>
      </c>
      <c r="BH672" s="216">
        <f>IF(N672="sníž. přenesená",J672,0)</f>
        <v>0</v>
      </c>
      <c r="BI672" s="216">
        <f>IF(N672="nulová",J672,0)</f>
        <v>0</v>
      </c>
      <c r="BJ672" s="18" t="s">
        <v>138</v>
      </c>
      <c r="BK672" s="216">
        <f>ROUND(I672*H672,2)</f>
        <v>0</v>
      </c>
      <c r="BL672" s="18" t="s">
        <v>186</v>
      </c>
      <c r="BM672" s="215" t="s">
        <v>913</v>
      </c>
    </row>
    <row r="673" spans="1:65" s="13" customFormat="1" ht="11.25">
      <c r="B673" s="217"/>
      <c r="C673" s="218"/>
      <c r="D673" s="219" t="s">
        <v>140</v>
      </c>
      <c r="E673" s="220" t="s">
        <v>1</v>
      </c>
      <c r="F673" s="221" t="s">
        <v>914</v>
      </c>
      <c r="G673" s="218"/>
      <c r="H673" s="220" t="s">
        <v>1</v>
      </c>
      <c r="I673" s="222"/>
      <c r="J673" s="218"/>
      <c r="K673" s="218"/>
      <c r="L673" s="223"/>
      <c r="M673" s="224"/>
      <c r="N673" s="225"/>
      <c r="O673" s="225"/>
      <c r="P673" s="225"/>
      <c r="Q673" s="225"/>
      <c r="R673" s="225"/>
      <c r="S673" s="225"/>
      <c r="T673" s="226"/>
      <c r="AT673" s="227" t="s">
        <v>140</v>
      </c>
      <c r="AU673" s="227" t="s">
        <v>138</v>
      </c>
      <c r="AV673" s="13" t="s">
        <v>87</v>
      </c>
      <c r="AW673" s="13" t="s">
        <v>35</v>
      </c>
      <c r="AX673" s="13" t="s">
        <v>79</v>
      </c>
      <c r="AY673" s="227" t="s">
        <v>129</v>
      </c>
    </row>
    <row r="674" spans="1:65" s="14" customFormat="1" ht="11.25">
      <c r="B674" s="228"/>
      <c r="C674" s="229"/>
      <c r="D674" s="219" t="s">
        <v>140</v>
      </c>
      <c r="E674" s="230" t="s">
        <v>1</v>
      </c>
      <c r="F674" s="231" t="s">
        <v>915</v>
      </c>
      <c r="G674" s="229"/>
      <c r="H674" s="232">
        <v>1.9950000000000001</v>
      </c>
      <c r="I674" s="233"/>
      <c r="J674" s="229"/>
      <c r="K674" s="229"/>
      <c r="L674" s="234"/>
      <c r="M674" s="235"/>
      <c r="N674" s="236"/>
      <c r="O674" s="236"/>
      <c r="P674" s="236"/>
      <c r="Q674" s="236"/>
      <c r="R674" s="236"/>
      <c r="S674" s="236"/>
      <c r="T674" s="237"/>
      <c r="AT674" s="238" t="s">
        <v>140</v>
      </c>
      <c r="AU674" s="238" t="s">
        <v>138</v>
      </c>
      <c r="AV674" s="14" t="s">
        <v>138</v>
      </c>
      <c r="AW674" s="14" t="s">
        <v>35</v>
      </c>
      <c r="AX674" s="14" t="s">
        <v>79</v>
      </c>
      <c r="AY674" s="238" t="s">
        <v>129</v>
      </c>
    </row>
    <row r="675" spans="1:65" s="14" customFormat="1" ht="11.25">
      <c r="B675" s="228"/>
      <c r="C675" s="229"/>
      <c r="D675" s="219" t="s">
        <v>140</v>
      </c>
      <c r="E675" s="230" t="s">
        <v>1</v>
      </c>
      <c r="F675" s="231" t="s">
        <v>916</v>
      </c>
      <c r="G675" s="229"/>
      <c r="H675" s="232">
        <v>22.05</v>
      </c>
      <c r="I675" s="233"/>
      <c r="J675" s="229"/>
      <c r="K675" s="229"/>
      <c r="L675" s="234"/>
      <c r="M675" s="235"/>
      <c r="N675" s="236"/>
      <c r="O675" s="236"/>
      <c r="P675" s="236"/>
      <c r="Q675" s="236"/>
      <c r="R675" s="236"/>
      <c r="S675" s="236"/>
      <c r="T675" s="237"/>
      <c r="AT675" s="238" t="s">
        <v>140</v>
      </c>
      <c r="AU675" s="238" t="s">
        <v>138</v>
      </c>
      <c r="AV675" s="14" t="s">
        <v>138</v>
      </c>
      <c r="AW675" s="14" t="s">
        <v>35</v>
      </c>
      <c r="AX675" s="14" t="s">
        <v>79</v>
      </c>
      <c r="AY675" s="238" t="s">
        <v>129</v>
      </c>
    </row>
    <row r="676" spans="1:65" s="16" customFormat="1" ht="11.25">
      <c r="B676" s="250"/>
      <c r="C676" s="251"/>
      <c r="D676" s="219" t="s">
        <v>140</v>
      </c>
      <c r="E676" s="252" t="s">
        <v>1</v>
      </c>
      <c r="F676" s="253" t="s">
        <v>280</v>
      </c>
      <c r="G676" s="251"/>
      <c r="H676" s="254">
        <v>24.045000000000002</v>
      </c>
      <c r="I676" s="255"/>
      <c r="J676" s="251"/>
      <c r="K676" s="251"/>
      <c r="L676" s="256"/>
      <c r="M676" s="257"/>
      <c r="N676" s="258"/>
      <c r="O676" s="258"/>
      <c r="P676" s="258"/>
      <c r="Q676" s="258"/>
      <c r="R676" s="258"/>
      <c r="S676" s="258"/>
      <c r="T676" s="259"/>
      <c r="AT676" s="260" t="s">
        <v>140</v>
      </c>
      <c r="AU676" s="260" t="s">
        <v>138</v>
      </c>
      <c r="AV676" s="16" t="s">
        <v>154</v>
      </c>
      <c r="AW676" s="16" t="s">
        <v>35</v>
      </c>
      <c r="AX676" s="16" t="s">
        <v>79</v>
      </c>
      <c r="AY676" s="260" t="s">
        <v>129</v>
      </c>
    </row>
    <row r="677" spans="1:65" s="13" customFormat="1" ht="11.25">
      <c r="B677" s="217"/>
      <c r="C677" s="218"/>
      <c r="D677" s="219" t="s">
        <v>140</v>
      </c>
      <c r="E677" s="220" t="s">
        <v>1</v>
      </c>
      <c r="F677" s="221" t="s">
        <v>754</v>
      </c>
      <c r="G677" s="218"/>
      <c r="H677" s="220" t="s">
        <v>1</v>
      </c>
      <c r="I677" s="222"/>
      <c r="J677" s="218"/>
      <c r="K677" s="218"/>
      <c r="L677" s="223"/>
      <c r="M677" s="224"/>
      <c r="N677" s="225"/>
      <c r="O677" s="225"/>
      <c r="P677" s="225"/>
      <c r="Q677" s="225"/>
      <c r="R677" s="225"/>
      <c r="S677" s="225"/>
      <c r="T677" s="226"/>
      <c r="AT677" s="227" t="s">
        <v>140</v>
      </c>
      <c r="AU677" s="227" t="s">
        <v>138</v>
      </c>
      <c r="AV677" s="13" t="s">
        <v>87</v>
      </c>
      <c r="AW677" s="13" t="s">
        <v>35</v>
      </c>
      <c r="AX677" s="13" t="s">
        <v>79</v>
      </c>
      <c r="AY677" s="227" t="s">
        <v>129</v>
      </c>
    </row>
    <row r="678" spans="1:65" s="14" customFormat="1" ht="11.25">
      <c r="B678" s="228"/>
      <c r="C678" s="229"/>
      <c r="D678" s="219" t="s">
        <v>140</v>
      </c>
      <c r="E678" s="230" t="s">
        <v>1</v>
      </c>
      <c r="F678" s="231" t="s">
        <v>917</v>
      </c>
      <c r="G678" s="229"/>
      <c r="H678" s="232">
        <v>10.56</v>
      </c>
      <c r="I678" s="233"/>
      <c r="J678" s="229"/>
      <c r="K678" s="229"/>
      <c r="L678" s="234"/>
      <c r="M678" s="235"/>
      <c r="N678" s="236"/>
      <c r="O678" s="236"/>
      <c r="P678" s="236"/>
      <c r="Q678" s="236"/>
      <c r="R678" s="236"/>
      <c r="S678" s="236"/>
      <c r="T678" s="237"/>
      <c r="AT678" s="238" t="s">
        <v>140</v>
      </c>
      <c r="AU678" s="238" t="s">
        <v>138</v>
      </c>
      <c r="AV678" s="14" t="s">
        <v>138</v>
      </c>
      <c r="AW678" s="14" t="s">
        <v>35</v>
      </c>
      <c r="AX678" s="14" t="s">
        <v>79</v>
      </c>
      <c r="AY678" s="238" t="s">
        <v>129</v>
      </c>
    </row>
    <row r="679" spans="1:65" s="15" customFormat="1" ht="11.25">
      <c r="B679" s="239"/>
      <c r="C679" s="240"/>
      <c r="D679" s="219" t="s">
        <v>140</v>
      </c>
      <c r="E679" s="241" t="s">
        <v>1</v>
      </c>
      <c r="F679" s="242" t="s">
        <v>144</v>
      </c>
      <c r="G679" s="240"/>
      <c r="H679" s="243">
        <v>34.604999999999997</v>
      </c>
      <c r="I679" s="244"/>
      <c r="J679" s="240"/>
      <c r="K679" s="240"/>
      <c r="L679" s="245"/>
      <c r="M679" s="246"/>
      <c r="N679" s="247"/>
      <c r="O679" s="247"/>
      <c r="P679" s="247"/>
      <c r="Q679" s="247"/>
      <c r="R679" s="247"/>
      <c r="S679" s="247"/>
      <c r="T679" s="248"/>
      <c r="AT679" s="249" t="s">
        <v>140</v>
      </c>
      <c r="AU679" s="249" t="s">
        <v>138</v>
      </c>
      <c r="AV679" s="15" t="s">
        <v>137</v>
      </c>
      <c r="AW679" s="15" t="s">
        <v>35</v>
      </c>
      <c r="AX679" s="15" t="s">
        <v>87</v>
      </c>
      <c r="AY679" s="249" t="s">
        <v>129</v>
      </c>
    </row>
    <row r="680" spans="1:65" s="2" customFormat="1" ht="16.5" customHeight="1">
      <c r="A680" s="35"/>
      <c r="B680" s="36"/>
      <c r="C680" s="204" t="s">
        <v>918</v>
      </c>
      <c r="D680" s="204" t="s">
        <v>132</v>
      </c>
      <c r="E680" s="205" t="s">
        <v>223</v>
      </c>
      <c r="F680" s="206" t="s">
        <v>224</v>
      </c>
      <c r="G680" s="207" t="s">
        <v>147</v>
      </c>
      <c r="H680" s="208">
        <v>8</v>
      </c>
      <c r="I680" s="209"/>
      <c r="J680" s="210">
        <f>ROUND(I680*H680,2)</f>
        <v>0</v>
      </c>
      <c r="K680" s="206" t="s">
        <v>1</v>
      </c>
      <c r="L680" s="40"/>
      <c r="M680" s="211" t="s">
        <v>1</v>
      </c>
      <c r="N680" s="212" t="s">
        <v>45</v>
      </c>
      <c r="O680" s="72"/>
      <c r="P680" s="213">
        <f>O680*H680</f>
        <v>0</v>
      </c>
      <c r="Q680" s="213">
        <v>5.1200000000000004E-3</v>
      </c>
      <c r="R680" s="213">
        <f>Q680*H680</f>
        <v>4.0960000000000003E-2</v>
      </c>
      <c r="S680" s="213">
        <v>0</v>
      </c>
      <c r="T680" s="214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215" t="s">
        <v>186</v>
      </c>
      <c r="AT680" s="215" t="s">
        <v>132</v>
      </c>
      <c r="AU680" s="215" t="s">
        <v>138</v>
      </c>
      <c r="AY680" s="18" t="s">
        <v>129</v>
      </c>
      <c r="BE680" s="216">
        <f>IF(N680="základní",J680,0)</f>
        <v>0</v>
      </c>
      <c r="BF680" s="216">
        <f>IF(N680="snížená",J680,0)</f>
        <v>0</v>
      </c>
      <c r="BG680" s="216">
        <f>IF(N680="zákl. přenesená",J680,0)</f>
        <v>0</v>
      </c>
      <c r="BH680" s="216">
        <f>IF(N680="sníž. přenesená",J680,0)</f>
        <v>0</v>
      </c>
      <c r="BI680" s="216">
        <f>IF(N680="nulová",J680,0)</f>
        <v>0</v>
      </c>
      <c r="BJ680" s="18" t="s">
        <v>138</v>
      </c>
      <c r="BK680" s="216">
        <f>ROUND(I680*H680,2)</f>
        <v>0</v>
      </c>
      <c r="BL680" s="18" t="s">
        <v>186</v>
      </c>
      <c r="BM680" s="215" t="s">
        <v>919</v>
      </c>
    </row>
    <row r="681" spans="1:65" s="13" customFormat="1" ht="11.25">
      <c r="B681" s="217"/>
      <c r="C681" s="218"/>
      <c r="D681" s="219" t="s">
        <v>140</v>
      </c>
      <c r="E681" s="220" t="s">
        <v>1</v>
      </c>
      <c r="F681" s="221" t="s">
        <v>193</v>
      </c>
      <c r="G681" s="218"/>
      <c r="H681" s="220" t="s">
        <v>1</v>
      </c>
      <c r="I681" s="222"/>
      <c r="J681" s="218"/>
      <c r="K681" s="218"/>
      <c r="L681" s="223"/>
      <c r="M681" s="224"/>
      <c r="N681" s="225"/>
      <c r="O681" s="225"/>
      <c r="P681" s="225"/>
      <c r="Q681" s="225"/>
      <c r="R681" s="225"/>
      <c r="S681" s="225"/>
      <c r="T681" s="226"/>
      <c r="AT681" s="227" t="s">
        <v>140</v>
      </c>
      <c r="AU681" s="227" t="s">
        <v>138</v>
      </c>
      <c r="AV681" s="13" t="s">
        <v>87</v>
      </c>
      <c r="AW681" s="13" t="s">
        <v>35</v>
      </c>
      <c r="AX681" s="13" t="s">
        <v>79</v>
      </c>
      <c r="AY681" s="227" t="s">
        <v>129</v>
      </c>
    </row>
    <row r="682" spans="1:65" s="14" customFormat="1" ht="11.25">
      <c r="B682" s="228"/>
      <c r="C682" s="229"/>
      <c r="D682" s="219" t="s">
        <v>140</v>
      </c>
      <c r="E682" s="230" t="s">
        <v>1</v>
      </c>
      <c r="F682" s="231" t="s">
        <v>920</v>
      </c>
      <c r="G682" s="229"/>
      <c r="H682" s="232">
        <v>8</v>
      </c>
      <c r="I682" s="233"/>
      <c r="J682" s="229"/>
      <c r="K682" s="229"/>
      <c r="L682" s="234"/>
      <c r="M682" s="235"/>
      <c r="N682" s="236"/>
      <c r="O682" s="236"/>
      <c r="P682" s="236"/>
      <c r="Q682" s="236"/>
      <c r="R682" s="236"/>
      <c r="S682" s="236"/>
      <c r="T682" s="237"/>
      <c r="AT682" s="238" t="s">
        <v>140</v>
      </c>
      <c r="AU682" s="238" t="s">
        <v>138</v>
      </c>
      <c r="AV682" s="14" t="s">
        <v>138</v>
      </c>
      <c r="AW682" s="14" t="s">
        <v>35</v>
      </c>
      <c r="AX682" s="14" t="s">
        <v>87</v>
      </c>
      <c r="AY682" s="238" t="s">
        <v>129</v>
      </c>
    </row>
    <row r="683" spans="1:65" s="2" customFormat="1" ht="16.5" customHeight="1">
      <c r="A683" s="35"/>
      <c r="B683" s="36"/>
      <c r="C683" s="204" t="s">
        <v>921</v>
      </c>
      <c r="D683" s="204" t="s">
        <v>132</v>
      </c>
      <c r="E683" s="205" t="s">
        <v>227</v>
      </c>
      <c r="F683" s="206" t="s">
        <v>228</v>
      </c>
      <c r="G683" s="207" t="s">
        <v>147</v>
      </c>
      <c r="H683" s="208">
        <v>192</v>
      </c>
      <c r="I683" s="209"/>
      <c r="J683" s="210">
        <f>ROUND(I683*H683,2)</f>
        <v>0</v>
      </c>
      <c r="K683" s="206" t="s">
        <v>1</v>
      </c>
      <c r="L683" s="40"/>
      <c r="M683" s="211" t="s">
        <v>1</v>
      </c>
      <c r="N683" s="212" t="s">
        <v>45</v>
      </c>
      <c r="O683" s="72"/>
      <c r="P683" s="213">
        <f>O683*H683</f>
        <v>0</v>
      </c>
      <c r="Q683" s="213">
        <v>1E-3</v>
      </c>
      <c r="R683" s="213">
        <f>Q683*H683</f>
        <v>0.192</v>
      </c>
      <c r="S683" s="213">
        <v>0</v>
      </c>
      <c r="T683" s="214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215" t="s">
        <v>186</v>
      </c>
      <c r="AT683" s="215" t="s">
        <v>132</v>
      </c>
      <c r="AU683" s="215" t="s">
        <v>138</v>
      </c>
      <c r="AY683" s="18" t="s">
        <v>129</v>
      </c>
      <c r="BE683" s="216">
        <f>IF(N683="základní",J683,0)</f>
        <v>0</v>
      </c>
      <c r="BF683" s="216">
        <f>IF(N683="snížená",J683,0)</f>
        <v>0</v>
      </c>
      <c r="BG683" s="216">
        <f>IF(N683="zákl. přenesená",J683,0)</f>
        <v>0</v>
      </c>
      <c r="BH683" s="216">
        <f>IF(N683="sníž. přenesená",J683,0)</f>
        <v>0</v>
      </c>
      <c r="BI683" s="216">
        <f>IF(N683="nulová",J683,0)</f>
        <v>0</v>
      </c>
      <c r="BJ683" s="18" t="s">
        <v>138</v>
      </c>
      <c r="BK683" s="216">
        <f>ROUND(I683*H683,2)</f>
        <v>0</v>
      </c>
      <c r="BL683" s="18" t="s">
        <v>186</v>
      </c>
      <c r="BM683" s="215" t="s">
        <v>922</v>
      </c>
    </row>
    <row r="684" spans="1:65" s="13" customFormat="1" ht="11.25">
      <c r="B684" s="217"/>
      <c r="C684" s="218"/>
      <c r="D684" s="219" t="s">
        <v>140</v>
      </c>
      <c r="E684" s="220" t="s">
        <v>1</v>
      </c>
      <c r="F684" s="221" t="s">
        <v>193</v>
      </c>
      <c r="G684" s="218"/>
      <c r="H684" s="220" t="s">
        <v>1</v>
      </c>
      <c r="I684" s="222"/>
      <c r="J684" s="218"/>
      <c r="K684" s="218"/>
      <c r="L684" s="223"/>
      <c r="M684" s="224"/>
      <c r="N684" s="225"/>
      <c r="O684" s="225"/>
      <c r="P684" s="225"/>
      <c r="Q684" s="225"/>
      <c r="R684" s="225"/>
      <c r="S684" s="225"/>
      <c r="T684" s="226"/>
      <c r="AT684" s="227" t="s">
        <v>140</v>
      </c>
      <c r="AU684" s="227" t="s">
        <v>138</v>
      </c>
      <c r="AV684" s="13" t="s">
        <v>87</v>
      </c>
      <c r="AW684" s="13" t="s">
        <v>35</v>
      </c>
      <c r="AX684" s="13" t="s">
        <v>79</v>
      </c>
      <c r="AY684" s="227" t="s">
        <v>129</v>
      </c>
    </row>
    <row r="685" spans="1:65" s="14" customFormat="1" ht="11.25">
      <c r="B685" s="228"/>
      <c r="C685" s="229"/>
      <c r="D685" s="219" t="s">
        <v>140</v>
      </c>
      <c r="E685" s="230" t="s">
        <v>1</v>
      </c>
      <c r="F685" s="231" t="s">
        <v>923</v>
      </c>
      <c r="G685" s="229"/>
      <c r="H685" s="232">
        <v>192</v>
      </c>
      <c r="I685" s="233"/>
      <c r="J685" s="229"/>
      <c r="K685" s="229"/>
      <c r="L685" s="234"/>
      <c r="M685" s="235"/>
      <c r="N685" s="236"/>
      <c r="O685" s="236"/>
      <c r="P685" s="236"/>
      <c r="Q685" s="236"/>
      <c r="R685" s="236"/>
      <c r="S685" s="236"/>
      <c r="T685" s="237"/>
      <c r="AT685" s="238" t="s">
        <v>140</v>
      </c>
      <c r="AU685" s="238" t="s">
        <v>138</v>
      </c>
      <c r="AV685" s="14" t="s">
        <v>138</v>
      </c>
      <c r="AW685" s="14" t="s">
        <v>35</v>
      </c>
      <c r="AX685" s="14" t="s">
        <v>87</v>
      </c>
      <c r="AY685" s="238" t="s">
        <v>129</v>
      </c>
    </row>
    <row r="686" spans="1:65" s="2" customFormat="1" ht="21.75" customHeight="1">
      <c r="A686" s="35"/>
      <c r="B686" s="36"/>
      <c r="C686" s="204" t="s">
        <v>924</v>
      </c>
      <c r="D686" s="204" t="s">
        <v>132</v>
      </c>
      <c r="E686" s="205" t="s">
        <v>237</v>
      </c>
      <c r="F686" s="206" t="s">
        <v>238</v>
      </c>
      <c r="G686" s="207" t="s">
        <v>147</v>
      </c>
      <c r="H686" s="208">
        <v>1</v>
      </c>
      <c r="I686" s="209"/>
      <c r="J686" s="210">
        <f>ROUND(I686*H686,2)</f>
        <v>0</v>
      </c>
      <c r="K686" s="206" t="s">
        <v>1</v>
      </c>
      <c r="L686" s="40"/>
      <c r="M686" s="211" t="s">
        <v>1</v>
      </c>
      <c r="N686" s="212" t="s">
        <v>45</v>
      </c>
      <c r="O686" s="72"/>
      <c r="P686" s="213">
        <f>O686*H686</f>
        <v>0</v>
      </c>
      <c r="Q686" s="213">
        <v>0.03</v>
      </c>
      <c r="R686" s="213">
        <f>Q686*H686</f>
        <v>0.03</v>
      </c>
      <c r="S686" s="213">
        <v>0</v>
      </c>
      <c r="T686" s="214">
        <f>S686*H686</f>
        <v>0</v>
      </c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R686" s="215" t="s">
        <v>186</v>
      </c>
      <c r="AT686" s="215" t="s">
        <v>132</v>
      </c>
      <c r="AU686" s="215" t="s">
        <v>138</v>
      </c>
      <c r="AY686" s="18" t="s">
        <v>129</v>
      </c>
      <c r="BE686" s="216">
        <f>IF(N686="základní",J686,0)</f>
        <v>0</v>
      </c>
      <c r="BF686" s="216">
        <f>IF(N686="snížená",J686,0)</f>
        <v>0</v>
      </c>
      <c r="BG686" s="216">
        <f>IF(N686="zákl. přenesená",J686,0)</f>
        <v>0</v>
      </c>
      <c r="BH686" s="216">
        <f>IF(N686="sníž. přenesená",J686,0)</f>
        <v>0</v>
      </c>
      <c r="BI686" s="216">
        <f>IF(N686="nulová",J686,0)</f>
        <v>0</v>
      </c>
      <c r="BJ686" s="18" t="s">
        <v>138</v>
      </c>
      <c r="BK686" s="216">
        <f>ROUND(I686*H686,2)</f>
        <v>0</v>
      </c>
      <c r="BL686" s="18" t="s">
        <v>186</v>
      </c>
      <c r="BM686" s="215" t="s">
        <v>925</v>
      </c>
    </row>
    <row r="687" spans="1:65" s="13" customFormat="1" ht="11.25">
      <c r="B687" s="217"/>
      <c r="C687" s="218"/>
      <c r="D687" s="219" t="s">
        <v>140</v>
      </c>
      <c r="E687" s="220" t="s">
        <v>1</v>
      </c>
      <c r="F687" s="221" t="s">
        <v>193</v>
      </c>
      <c r="G687" s="218"/>
      <c r="H687" s="220" t="s">
        <v>1</v>
      </c>
      <c r="I687" s="222"/>
      <c r="J687" s="218"/>
      <c r="K687" s="218"/>
      <c r="L687" s="223"/>
      <c r="M687" s="224"/>
      <c r="N687" s="225"/>
      <c r="O687" s="225"/>
      <c r="P687" s="225"/>
      <c r="Q687" s="225"/>
      <c r="R687" s="225"/>
      <c r="S687" s="225"/>
      <c r="T687" s="226"/>
      <c r="AT687" s="227" t="s">
        <v>140</v>
      </c>
      <c r="AU687" s="227" t="s">
        <v>138</v>
      </c>
      <c r="AV687" s="13" t="s">
        <v>87</v>
      </c>
      <c r="AW687" s="13" t="s">
        <v>35</v>
      </c>
      <c r="AX687" s="13" t="s">
        <v>79</v>
      </c>
      <c r="AY687" s="227" t="s">
        <v>129</v>
      </c>
    </row>
    <row r="688" spans="1:65" s="14" customFormat="1" ht="11.25">
      <c r="B688" s="228"/>
      <c r="C688" s="229"/>
      <c r="D688" s="219" t="s">
        <v>140</v>
      </c>
      <c r="E688" s="230" t="s">
        <v>1</v>
      </c>
      <c r="F688" s="231" t="s">
        <v>240</v>
      </c>
      <c r="G688" s="229"/>
      <c r="H688" s="232">
        <v>1</v>
      </c>
      <c r="I688" s="233"/>
      <c r="J688" s="229"/>
      <c r="K688" s="229"/>
      <c r="L688" s="234"/>
      <c r="M688" s="235"/>
      <c r="N688" s="236"/>
      <c r="O688" s="236"/>
      <c r="P688" s="236"/>
      <c r="Q688" s="236"/>
      <c r="R688" s="236"/>
      <c r="S688" s="236"/>
      <c r="T688" s="237"/>
      <c r="AT688" s="238" t="s">
        <v>140</v>
      </c>
      <c r="AU688" s="238" t="s">
        <v>138</v>
      </c>
      <c r="AV688" s="14" t="s">
        <v>138</v>
      </c>
      <c r="AW688" s="14" t="s">
        <v>35</v>
      </c>
      <c r="AX688" s="14" t="s">
        <v>87</v>
      </c>
      <c r="AY688" s="238" t="s">
        <v>129</v>
      </c>
    </row>
    <row r="689" spans="1:65" s="2" customFormat="1" ht="16.5" customHeight="1">
      <c r="A689" s="35"/>
      <c r="B689" s="36"/>
      <c r="C689" s="204" t="s">
        <v>926</v>
      </c>
      <c r="D689" s="204" t="s">
        <v>132</v>
      </c>
      <c r="E689" s="205" t="s">
        <v>251</v>
      </c>
      <c r="F689" s="206" t="s">
        <v>252</v>
      </c>
      <c r="G689" s="207" t="s">
        <v>253</v>
      </c>
      <c r="H689" s="208">
        <v>2</v>
      </c>
      <c r="I689" s="209"/>
      <c r="J689" s="210">
        <f>ROUND(I689*H689,2)</f>
        <v>0</v>
      </c>
      <c r="K689" s="206" t="s">
        <v>1</v>
      </c>
      <c r="L689" s="40"/>
      <c r="M689" s="211" t="s">
        <v>1</v>
      </c>
      <c r="N689" s="212" t="s">
        <v>45</v>
      </c>
      <c r="O689" s="72"/>
      <c r="P689" s="213">
        <f>O689*H689</f>
        <v>0</v>
      </c>
      <c r="Q689" s="213">
        <v>0.01</v>
      </c>
      <c r="R689" s="213">
        <f>Q689*H689</f>
        <v>0.02</v>
      </c>
      <c r="S689" s="213">
        <v>0</v>
      </c>
      <c r="T689" s="214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215" t="s">
        <v>186</v>
      </c>
      <c r="AT689" s="215" t="s">
        <v>132</v>
      </c>
      <c r="AU689" s="215" t="s">
        <v>138</v>
      </c>
      <c r="AY689" s="18" t="s">
        <v>129</v>
      </c>
      <c r="BE689" s="216">
        <f>IF(N689="základní",J689,0)</f>
        <v>0</v>
      </c>
      <c r="BF689" s="216">
        <f>IF(N689="snížená",J689,0)</f>
        <v>0</v>
      </c>
      <c r="BG689" s="216">
        <f>IF(N689="zákl. přenesená",J689,0)</f>
        <v>0</v>
      </c>
      <c r="BH689" s="216">
        <f>IF(N689="sníž. přenesená",J689,0)</f>
        <v>0</v>
      </c>
      <c r="BI689" s="216">
        <f>IF(N689="nulová",J689,0)</f>
        <v>0</v>
      </c>
      <c r="BJ689" s="18" t="s">
        <v>138</v>
      </c>
      <c r="BK689" s="216">
        <f>ROUND(I689*H689,2)</f>
        <v>0</v>
      </c>
      <c r="BL689" s="18" t="s">
        <v>186</v>
      </c>
      <c r="BM689" s="215" t="s">
        <v>927</v>
      </c>
    </row>
    <row r="690" spans="1:65" s="13" customFormat="1" ht="11.25">
      <c r="B690" s="217"/>
      <c r="C690" s="218"/>
      <c r="D690" s="219" t="s">
        <v>140</v>
      </c>
      <c r="E690" s="220" t="s">
        <v>1</v>
      </c>
      <c r="F690" s="221" t="s">
        <v>193</v>
      </c>
      <c r="G690" s="218"/>
      <c r="H690" s="220" t="s">
        <v>1</v>
      </c>
      <c r="I690" s="222"/>
      <c r="J690" s="218"/>
      <c r="K690" s="218"/>
      <c r="L690" s="223"/>
      <c r="M690" s="224"/>
      <c r="N690" s="225"/>
      <c r="O690" s="225"/>
      <c r="P690" s="225"/>
      <c r="Q690" s="225"/>
      <c r="R690" s="225"/>
      <c r="S690" s="225"/>
      <c r="T690" s="226"/>
      <c r="AT690" s="227" t="s">
        <v>140</v>
      </c>
      <c r="AU690" s="227" t="s">
        <v>138</v>
      </c>
      <c r="AV690" s="13" t="s">
        <v>87</v>
      </c>
      <c r="AW690" s="13" t="s">
        <v>35</v>
      </c>
      <c r="AX690" s="13" t="s">
        <v>79</v>
      </c>
      <c r="AY690" s="227" t="s">
        <v>129</v>
      </c>
    </row>
    <row r="691" spans="1:65" s="14" customFormat="1" ht="11.25">
      <c r="B691" s="228"/>
      <c r="C691" s="229"/>
      <c r="D691" s="219" t="s">
        <v>140</v>
      </c>
      <c r="E691" s="230" t="s">
        <v>1</v>
      </c>
      <c r="F691" s="231" t="s">
        <v>255</v>
      </c>
      <c r="G691" s="229"/>
      <c r="H691" s="232">
        <v>2</v>
      </c>
      <c r="I691" s="233"/>
      <c r="J691" s="229"/>
      <c r="K691" s="229"/>
      <c r="L691" s="234"/>
      <c r="M691" s="235"/>
      <c r="N691" s="236"/>
      <c r="O691" s="236"/>
      <c r="P691" s="236"/>
      <c r="Q691" s="236"/>
      <c r="R691" s="236"/>
      <c r="S691" s="236"/>
      <c r="T691" s="237"/>
      <c r="AT691" s="238" t="s">
        <v>140</v>
      </c>
      <c r="AU691" s="238" t="s">
        <v>138</v>
      </c>
      <c r="AV691" s="14" t="s">
        <v>138</v>
      </c>
      <c r="AW691" s="14" t="s">
        <v>35</v>
      </c>
      <c r="AX691" s="14" t="s">
        <v>87</v>
      </c>
      <c r="AY691" s="238" t="s">
        <v>129</v>
      </c>
    </row>
    <row r="692" spans="1:65" s="2" customFormat="1" ht="16.5" customHeight="1">
      <c r="A692" s="35"/>
      <c r="B692" s="36"/>
      <c r="C692" s="204" t="s">
        <v>928</v>
      </c>
      <c r="D692" s="204" t="s">
        <v>132</v>
      </c>
      <c r="E692" s="205" t="s">
        <v>232</v>
      </c>
      <c r="F692" s="206" t="s">
        <v>233</v>
      </c>
      <c r="G692" s="207" t="s">
        <v>147</v>
      </c>
      <c r="H692" s="208">
        <v>4</v>
      </c>
      <c r="I692" s="209"/>
      <c r="J692" s="210">
        <f>ROUND(I692*H692,2)</f>
        <v>0</v>
      </c>
      <c r="K692" s="206" t="s">
        <v>1</v>
      </c>
      <c r="L692" s="40"/>
      <c r="M692" s="211" t="s">
        <v>1</v>
      </c>
      <c r="N692" s="212" t="s">
        <v>45</v>
      </c>
      <c r="O692" s="72"/>
      <c r="P692" s="213">
        <f>O692*H692</f>
        <v>0</v>
      </c>
      <c r="Q692" s="213">
        <v>9.1E-4</v>
      </c>
      <c r="R692" s="213">
        <f>Q692*H692</f>
        <v>3.64E-3</v>
      </c>
      <c r="S692" s="213">
        <v>0</v>
      </c>
      <c r="T692" s="214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215" t="s">
        <v>186</v>
      </c>
      <c r="AT692" s="215" t="s">
        <v>132</v>
      </c>
      <c r="AU692" s="215" t="s">
        <v>138</v>
      </c>
      <c r="AY692" s="18" t="s">
        <v>129</v>
      </c>
      <c r="BE692" s="216">
        <f>IF(N692="základní",J692,0)</f>
        <v>0</v>
      </c>
      <c r="BF692" s="216">
        <f>IF(N692="snížená",J692,0)</f>
        <v>0</v>
      </c>
      <c r="BG692" s="216">
        <f>IF(N692="zákl. přenesená",J692,0)</f>
        <v>0</v>
      </c>
      <c r="BH692" s="216">
        <f>IF(N692="sníž. přenesená",J692,0)</f>
        <v>0</v>
      </c>
      <c r="BI692" s="216">
        <f>IF(N692="nulová",J692,0)</f>
        <v>0</v>
      </c>
      <c r="BJ692" s="18" t="s">
        <v>138</v>
      </c>
      <c r="BK692" s="216">
        <f>ROUND(I692*H692,2)</f>
        <v>0</v>
      </c>
      <c r="BL692" s="18" t="s">
        <v>186</v>
      </c>
      <c r="BM692" s="215" t="s">
        <v>929</v>
      </c>
    </row>
    <row r="693" spans="1:65" s="13" customFormat="1" ht="11.25">
      <c r="B693" s="217"/>
      <c r="C693" s="218"/>
      <c r="D693" s="219" t="s">
        <v>140</v>
      </c>
      <c r="E693" s="220" t="s">
        <v>1</v>
      </c>
      <c r="F693" s="221" t="s">
        <v>193</v>
      </c>
      <c r="G693" s="218"/>
      <c r="H693" s="220" t="s">
        <v>1</v>
      </c>
      <c r="I693" s="222"/>
      <c r="J693" s="218"/>
      <c r="K693" s="218"/>
      <c r="L693" s="223"/>
      <c r="M693" s="224"/>
      <c r="N693" s="225"/>
      <c r="O693" s="225"/>
      <c r="P693" s="225"/>
      <c r="Q693" s="225"/>
      <c r="R693" s="225"/>
      <c r="S693" s="225"/>
      <c r="T693" s="226"/>
      <c r="AT693" s="227" t="s">
        <v>140</v>
      </c>
      <c r="AU693" s="227" t="s">
        <v>138</v>
      </c>
      <c r="AV693" s="13" t="s">
        <v>87</v>
      </c>
      <c r="AW693" s="13" t="s">
        <v>35</v>
      </c>
      <c r="AX693" s="13" t="s">
        <v>79</v>
      </c>
      <c r="AY693" s="227" t="s">
        <v>129</v>
      </c>
    </row>
    <row r="694" spans="1:65" s="14" customFormat="1" ht="11.25">
      <c r="B694" s="228"/>
      <c r="C694" s="229"/>
      <c r="D694" s="219" t="s">
        <v>140</v>
      </c>
      <c r="E694" s="230" t="s">
        <v>1</v>
      </c>
      <c r="F694" s="231" t="s">
        <v>930</v>
      </c>
      <c r="G694" s="229"/>
      <c r="H694" s="232">
        <v>4</v>
      </c>
      <c r="I694" s="233"/>
      <c r="J694" s="229"/>
      <c r="K694" s="229"/>
      <c r="L694" s="234"/>
      <c r="M694" s="235"/>
      <c r="N694" s="236"/>
      <c r="O694" s="236"/>
      <c r="P694" s="236"/>
      <c r="Q694" s="236"/>
      <c r="R694" s="236"/>
      <c r="S694" s="236"/>
      <c r="T694" s="237"/>
      <c r="AT694" s="238" t="s">
        <v>140</v>
      </c>
      <c r="AU694" s="238" t="s">
        <v>138</v>
      </c>
      <c r="AV694" s="14" t="s">
        <v>138</v>
      </c>
      <c r="AW694" s="14" t="s">
        <v>35</v>
      </c>
      <c r="AX694" s="14" t="s">
        <v>87</v>
      </c>
      <c r="AY694" s="238" t="s">
        <v>129</v>
      </c>
    </row>
    <row r="695" spans="1:65" s="2" customFormat="1" ht="16.5" customHeight="1">
      <c r="A695" s="35"/>
      <c r="B695" s="36"/>
      <c r="C695" s="204" t="s">
        <v>931</v>
      </c>
      <c r="D695" s="204" t="s">
        <v>132</v>
      </c>
      <c r="E695" s="205" t="s">
        <v>257</v>
      </c>
      <c r="F695" s="206" t="s">
        <v>258</v>
      </c>
      <c r="G695" s="207" t="s">
        <v>259</v>
      </c>
      <c r="H695" s="208">
        <v>200</v>
      </c>
      <c r="I695" s="209"/>
      <c r="J695" s="210">
        <f>ROUND(I695*H695,2)</f>
        <v>0</v>
      </c>
      <c r="K695" s="206" t="s">
        <v>136</v>
      </c>
      <c r="L695" s="40"/>
      <c r="M695" s="211" t="s">
        <v>1</v>
      </c>
      <c r="N695" s="212" t="s">
        <v>45</v>
      </c>
      <c r="O695" s="72"/>
      <c r="P695" s="213">
        <f>O695*H695</f>
        <v>0</v>
      </c>
      <c r="Q695" s="213">
        <v>0</v>
      </c>
      <c r="R695" s="213">
        <f>Q695*H695</f>
        <v>0</v>
      </c>
      <c r="S695" s="213">
        <v>1E-3</v>
      </c>
      <c r="T695" s="214">
        <f>S695*H695</f>
        <v>0.2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215" t="s">
        <v>186</v>
      </c>
      <c r="AT695" s="215" t="s">
        <v>132</v>
      </c>
      <c r="AU695" s="215" t="s">
        <v>138</v>
      </c>
      <c r="AY695" s="18" t="s">
        <v>129</v>
      </c>
      <c r="BE695" s="216">
        <f>IF(N695="základní",J695,0)</f>
        <v>0</v>
      </c>
      <c r="BF695" s="216">
        <f>IF(N695="snížená",J695,0)</f>
        <v>0</v>
      </c>
      <c r="BG695" s="216">
        <f>IF(N695="zákl. přenesená",J695,0)</f>
        <v>0</v>
      </c>
      <c r="BH695" s="216">
        <f>IF(N695="sníž. přenesená",J695,0)</f>
        <v>0</v>
      </c>
      <c r="BI695" s="216">
        <f>IF(N695="nulová",J695,0)</f>
        <v>0</v>
      </c>
      <c r="BJ695" s="18" t="s">
        <v>138</v>
      </c>
      <c r="BK695" s="216">
        <f>ROUND(I695*H695,2)</f>
        <v>0</v>
      </c>
      <c r="BL695" s="18" t="s">
        <v>186</v>
      </c>
      <c r="BM695" s="215" t="s">
        <v>260</v>
      </c>
    </row>
    <row r="696" spans="1:65" s="13" customFormat="1" ht="11.25">
      <c r="B696" s="217"/>
      <c r="C696" s="218"/>
      <c r="D696" s="219" t="s">
        <v>140</v>
      </c>
      <c r="E696" s="220" t="s">
        <v>1</v>
      </c>
      <c r="F696" s="221" t="s">
        <v>261</v>
      </c>
      <c r="G696" s="218"/>
      <c r="H696" s="220" t="s">
        <v>1</v>
      </c>
      <c r="I696" s="222"/>
      <c r="J696" s="218"/>
      <c r="K696" s="218"/>
      <c r="L696" s="223"/>
      <c r="M696" s="224"/>
      <c r="N696" s="225"/>
      <c r="O696" s="225"/>
      <c r="P696" s="225"/>
      <c r="Q696" s="225"/>
      <c r="R696" s="225"/>
      <c r="S696" s="225"/>
      <c r="T696" s="226"/>
      <c r="AT696" s="227" t="s">
        <v>140</v>
      </c>
      <c r="AU696" s="227" t="s">
        <v>138</v>
      </c>
      <c r="AV696" s="13" t="s">
        <v>87</v>
      </c>
      <c r="AW696" s="13" t="s">
        <v>35</v>
      </c>
      <c r="AX696" s="13" t="s">
        <v>79</v>
      </c>
      <c r="AY696" s="227" t="s">
        <v>129</v>
      </c>
    </row>
    <row r="697" spans="1:65" s="14" customFormat="1" ht="11.25">
      <c r="B697" s="228"/>
      <c r="C697" s="229"/>
      <c r="D697" s="219" t="s">
        <v>140</v>
      </c>
      <c r="E697" s="230" t="s">
        <v>1</v>
      </c>
      <c r="F697" s="231" t="s">
        <v>932</v>
      </c>
      <c r="G697" s="229"/>
      <c r="H697" s="232">
        <v>200</v>
      </c>
      <c r="I697" s="233"/>
      <c r="J697" s="229"/>
      <c r="K697" s="229"/>
      <c r="L697" s="234"/>
      <c r="M697" s="235"/>
      <c r="N697" s="236"/>
      <c r="O697" s="236"/>
      <c r="P697" s="236"/>
      <c r="Q697" s="236"/>
      <c r="R697" s="236"/>
      <c r="S697" s="236"/>
      <c r="T697" s="237"/>
      <c r="AT697" s="238" t="s">
        <v>140</v>
      </c>
      <c r="AU697" s="238" t="s">
        <v>138</v>
      </c>
      <c r="AV697" s="14" t="s">
        <v>138</v>
      </c>
      <c r="AW697" s="14" t="s">
        <v>35</v>
      </c>
      <c r="AX697" s="14" t="s">
        <v>87</v>
      </c>
      <c r="AY697" s="238" t="s">
        <v>129</v>
      </c>
    </row>
    <row r="698" spans="1:65" s="2" customFormat="1" ht="16.5" customHeight="1">
      <c r="A698" s="35"/>
      <c r="B698" s="36"/>
      <c r="C698" s="204" t="s">
        <v>933</v>
      </c>
      <c r="D698" s="204" t="s">
        <v>132</v>
      </c>
      <c r="E698" s="205" t="s">
        <v>264</v>
      </c>
      <c r="F698" s="206" t="s">
        <v>265</v>
      </c>
      <c r="G698" s="207" t="s">
        <v>157</v>
      </c>
      <c r="H698" s="208">
        <v>9.0380000000000003</v>
      </c>
      <c r="I698" s="209"/>
      <c r="J698" s="210">
        <f>ROUND(I698*H698,2)</f>
        <v>0</v>
      </c>
      <c r="K698" s="206" t="s">
        <v>136</v>
      </c>
      <c r="L698" s="40"/>
      <c r="M698" s="211" t="s">
        <v>1</v>
      </c>
      <c r="N698" s="212" t="s">
        <v>45</v>
      </c>
      <c r="O698" s="72"/>
      <c r="P698" s="213">
        <f>O698*H698</f>
        <v>0</v>
      </c>
      <c r="Q698" s="213">
        <v>0</v>
      </c>
      <c r="R698" s="213">
        <f>Q698*H698</f>
        <v>0</v>
      </c>
      <c r="S698" s="213">
        <v>0</v>
      </c>
      <c r="T698" s="214">
        <f>S698*H698</f>
        <v>0</v>
      </c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R698" s="215" t="s">
        <v>186</v>
      </c>
      <c r="AT698" s="215" t="s">
        <v>132</v>
      </c>
      <c r="AU698" s="215" t="s">
        <v>138</v>
      </c>
      <c r="AY698" s="18" t="s">
        <v>129</v>
      </c>
      <c r="BE698" s="216">
        <f>IF(N698="základní",J698,0)</f>
        <v>0</v>
      </c>
      <c r="BF698" s="216">
        <f>IF(N698="snížená",J698,0)</f>
        <v>0</v>
      </c>
      <c r="BG698" s="216">
        <f>IF(N698="zákl. přenesená",J698,0)</f>
        <v>0</v>
      </c>
      <c r="BH698" s="216">
        <f>IF(N698="sníž. přenesená",J698,0)</f>
        <v>0</v>
      </c>
      <c r="BI698" s="216">
        <f>IF(N698="nulová",J698,0)</f>
        <v>0</v>
      </c>
      <c r="BJ698" s="18" t="s">
        <v>138</v>
      </c>
      <c r="BK698" s="216">
        <f>ROUND(I698*H698,2)</f>
        <v>0</v>
      </c>
      <c r="BL698" s="18" t="s">
        <v>186</v>
      </c>
      <c r="BM698" s="215" t="s">
        <v>934</v>
      </c>
    </row>
    <row r="699" spans="1:65" s="12" customFormat="1" ht="22.9" customHeight="1">
      <c r="B699" s="188"/>
      <c r="C699" s="189"/>
      <c r="D699" s="190" t="s">
        <v>78</v>
      </c>
      <c r="E699" s="202" t="s">
        <v>267</v>
      </c>
      <c r="F699" s="202" t="s">
        <v>268</v>
      </c>
      <c r="G699" s="189"/>
      <c r="H699" s="189"/>
      <c r="I699" s="192"/>
      <c r="J699" s="203">
        <f>BK699</f>
        <v>0</v>
      </c>
      <c r="K699" s="189"/>
      <c r="L699" s="194"/>
      <c r="M699" s="195"/>
      <c r="N699" s="196"/>
      <c r="O699" s="196"/>
      <c r="P699" s="197">
        <f>SUM(P700:P720)</f>
        <v>0</v>
      </c>
      <c r="Q699" s="196"/>
      <c r="R699" s="197">
        <f>SUM(R700:R720)</f>
        <v>1.36484454</v>
      </c>
      <c r="S699" s="196"/>
      <c r="T699" s="198">
        <f>SUM(T700:T720)</f>
        <v>0</v>
      </c>
      <c r="AR699" s="199" t="s">
        <v>138</v>
      </c>
      <c r="AT699" s="200" t="s">
        <v>78</v>
      </c>
      <c r="AU699" s="200" t="s">
        <v>87</v>
      </c>
      <c r="AY699" s="199" t="s">
        <v>129</v>
      </c>
      <c r="BK699" s="201">
        <f>SUM(BK700:BK720)</f>
        <v>0</v>
      </c>
    </row>
    <row r="700" spans="1:65" s="2" customFormat="1" ht="16.5" customHeight="1">
      <c r="A700" s="35"/>
      <c r="B700" s="36"/>
      <c r="C700" s="204" t="s">
        <v>935</v>
      </c>
      <c r="D700" s="204" t="s">
        <v>132</v>
      </c>
      <c r="E700" s="205" t="s">
        <v>936</v>
      </c>
      <c r="F700" s="206" t="s">
        <v>937</v>
      </c>
      <c r="G700" s="207" t="s">
        <v>185</v>
      </c>
      <c r="H700" s="208">
        <v>719.00599999999997</v>
      </c>
      <c r="I700" s="209"/>
      <c r="J700" s="210">
        <f>ROUND(I700*H700,2)</f>
        <v>0</v>
      </c>
      <c r="K700" s="206" t="s">
        <v>136</v>
      </c>
      <c r="L700" s="40"/>
      <c r="M700" s="211" t="s">
        <v>1</v>
      </c>
      <c r="N700" s="212" t="s">
        <v>45</v>
      </c>
      <c r="O700" s="72"/>
      <c r="P700" s="213">
        <f>O700*H700</f>
        <v>0</v>
      </c>
      <c r="Q700" s="213">
        <v>2.0000000000000001E-4</v>
      </c>
      <c r="R700" s="213">
        <f>Q700*H700</f>
        <v>0.14380119999999999</v>
      </c>
      <c r="S700" s="213">
        <v>0</v>
      </c>
      <c r="T700" s="214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215" t="s">
        <v>186</v>
      </c>
      <c r="AT700" s="215" t="s">
        <v>132</v>
      </c>
      <c r="AU700" s="215" t="s">
        <v>138</v>
      </c>
      <c r="AY700" s="18" t="s">
        <v>129</v>
      </c>
      <c r="BE700" s="216">
        <f>IF(N700="základní",J700,0)</f>
        <v>0</v>
      </c>
      <c r="BF700" s="216">
        <f>IF(N700="snížená",J700,0)</f>
        <v>0</v>
      </c>
      <c r="BG700" s="216">
        <f>IF(N700="zákl. přenesená",J700,0)</f>
        <v>0</v>
      </c>
      <c r="BH700" s="216">
        <f>IF(N700="sníž. přenesená",J700,0)</f>
        <v>0</v>
      </c>
      <c r="BI700" s="216">
        <f>IF(N700="nulová",J700,0)</f>
        <v>0</v>
      </c>
      <c r="BJ700" s="18" t="s">
        <v>138</v>
      </c>
      <c r="BK700" s="216">
        <f>ROUND(I700*H700,2)</f>
        <v>0</v>
      </c>
      <c r="BL700" s="18" t="s">
        <v>186</v>
      </c>
      <c r="BM700" s="215" t="s">
        <v>938</v>
      </c>
    </row>
    <row r="701" spans="1:65" s="13" customFormat="1" ht="11.25">
      <c r="B701" s="217"/>
      <c r="C701" s="218"/>
      <c r="D701" s="219" t="s">
        <v>140</v>
      </c>
      <c r="E701" s="220" t="s">
        <v>1</v>
      </c>
      <c r="F701" s="221" t="s">
        <v>939</v>
      </c>
      <c r="G701" s="218"/>
      <c r="H701" s="220" t="s">
        <v>1</v>
      </c>
      <c r="I701" s="222"/>
      <c r="J701" s="218"/>
      <c r="K701" s="218"/>
      <c r="L701" s="223"/>
      <c r="M701" s="224"/>
      <c r="N701" s="225"/>
      <c r="O701" s="225"/>
      <c r="P701" s="225"/>
      <c r="Q701" s="225"/>
      <c r="R701" s="225"/>
      <c r="S701" s="225"/>
      <c r="T701" s="226"/>
      <c r="AT701" s="227" t="s">
        <v>140</v>
      </c>
      <c r="AU701" s="227" t="s">
        <v>138</v>
      </c>
      <c r="AV701" s="13" t="s">
        <v>87</v>
      </c>
      <c r="AW701" s="13" t="s">
        <v>35</v>
      </c>
      <c r="AX701" s="13" t="s">
        <v>79</v>
      </c>
      <c r="AY701" s="227" t="s">
        <v>129</v>
      </c>
    </row>
    <row r="702" spans="1:65" s="14" customFormat="1" ht="11.25">
      <c r="B702" s="228"/>
      <c r="C702" s="229"/>
      <c r="D702" s="219" t="s">
        <v>140</v>
      </c>
      <c r="E702" s="230" t="s">
        <v>1</v>
      </c>
      <c r="F702" s="231" t="s">
        <v>940</v>
      </c>
      <c r="G702" s="229"/>
      <c r="H702" s="232">
        <v>184.06399999999999</v>
      </c>
      <c r="I702" s="233"/>
      <c r="J702" s="229"/>
      <c r="K702" s="229"/>
      <c r="L702" s="234"/>
      <c r="M702" s="235"/>
      <c r="N702" s="236"/>
      <c r="O702" s="236"/>
      <c r="P702" s="236"/>
      <c r="Q702" s="236"/>
      <c r="R702" s="236"/>
      <c r="S702" s="236"/>
      <c r="T702" s="237"/>
      <c r="AT702" s="238" t="s">
        <v>140</v>
      </c>
      <c r="AU702" s="238" t="s">
        <v>138</v>
      </c>
      <c r="AV702" s="14" t="s">
        <v>138</v>
      </c>
      <c r="AW702" s="14" t="s">
        <v>35</v>
      </c>
      <c r="AX702" s="14" t="s">
        <v>79</v>
      </c>
      <c r="AY702" s="238" t="s">
        <v>129</v>
      </c>
    </row>
    <row r="703" spans="1:65" s="13" customFormat="1" ht="11.25">
      <c r="B703" s="217"/>
      <c r="C703" s="218"/>
      <c r="D703" s="219" t="s">
        <v>140</v>
      </c>
      <c r="E703" s="220" t="s">
        <v>1</v>
      </c>
      <c r="F703" s="221" t="s">
        <v>941</v>
      </c>
      <c r="G703" s="218"/>
      <c r="H703" s="220" t="s">
        <v>1</v>
      </c>
      <c r="I703" s="222"/>
      <c r="J703" s="218"/>
      <c r="K703" s="218"/>
      <c r="L703" s="223"/>
      <c r="M703" s="224"/>
      <c r="N703" s="225"/>
      <c r="O703" s="225"/>
      <c r="P703" s="225"/>
      <c r="Q703" s="225"/>
      <c r="R703" s="225"/>
      <c r="S703" s="225"/>
      <c r="T703" s="226"/>
      <c r="AT703" s="227" t="s">
        <v>140</v>
      </c>
      <c r="AU703" s="227" t="s">
        <v>138</v>
      </c>
      <c r="AV703" s="13" t="s">
        <v>87</v>
      </c>
      <c r="AW703" s="13" t="s">
        <v>35</v>
      </c>
      <c r="AX703" s="13" t="s">
        <v>79</v>
      </c>
      <c r="AY703" s="227" t="s">
        <v>129</v>
      </c>
    </row>
    <row r="704" spans="1:65" s="14" customFormat="1" ht="11.25">
      <c r="B704" s="228"/>
      <c r="C704" s="229"/>
      <c r="D704" s="219" t="s">
        <v>140</v>
      </c>
      <c r="E704" s="230" t="s">
        <v>1</v>
      </c>
      <c r="F704" s="231" t="s">
        <v>942</v>
      </c>
      <c r="G704" s="229"/>
      <c r="H704" s="232">
        <v>434.94200000000001</v>
      </c>
      <c r="I704" s="233"/>
      <c r="J704" s="229"/>
      <c r="K704" s="229"/>
      <c r="L704" s="234"/>
      <c r="M704" s="235"/>
      <c r="N704" s="236"/>
      <c r="O704" s="236"/>
      <c r="P704" s="236"/>
      <c r="Q704" s="236"/>
      <c r="R704" s="236"/>
      <c r="S704" s="236"/>
      <c r="T704" s="237"/>
      <c r="AT704" s="238" t="s">
        <v>140</v>
      </c>
      <c r="AU704" s="238" t="s">
        <v>138</v>
      </c>
      <c r="AV704" s="14" t="s">
        <v>138</v>
      </c>
      <c r="AW704" s="14" t="s">
        <v>35</v>
      </c>
      <c r="AX704" s="14" t="s">
        <v>79</v>
      </c>
      <c r="AY704" s="238" t="s">
        <v>129</v>
      </c>
    </row>
    <row r="705" spans="1:65" s="14" customFormat="1" ht="11.25">
      <c r="B705" s="228"/>
      <c r="C705" s="229"/>
      <c r="D705" s="219" t="s">
        <v>140</v>
      </c>
      <c r="E705" s="230" t="s">
        <v>1</v>
      </c>
      <c r="F705" s="231" t="s">
        <v>275</v>
      </c>
      <c r="G705" s="229"/>
      <c r="H705" s="232">
        <v>100</v>
      </c>
      <c r="I705" s="233"/>
      <c r="J705" s="229"/>
      <c r="K705" s="229"/>
      <c r="L705" s="234"/>
      <c r="M705" s="235"/>
      <c r="N705" s="236"/>
      <c r="O705" s="236"/>
      <c r="P705" s="236"/>
      <c r="Q705" s="236"/>
      <c r="R705" s="236"/>
      <c r="S705" s="236"/>
      <c r="T705" s="237"/>
      <c r="AT705" s="238" t="s">
        <v>140</v>
      </c>
      <c r="AU705" s="238" t="s">
        <v>138</v>
      </c>
      <c r="AV705" s="14" t="s">
        <v>138</v>
      </c>
      <c r="AW705" s="14" t="s">
        <v>35</v>
      </c>
      <c r="AX705" s="14" t="s">
        <v>79</v>
      </c>
      <c r="AY705" s="238" t="s">
        <v>129</v>
      </c>
    </row>
    <row r="706" spans="1:65" s="15" customFormat="1" ht="11.25">
      <c r="B706" s="239"/>
      <c r="C706" s="240"/>
      <c r="D706" s="219" t="s">
        <v>140</v>
      </c>
      <c r="E706" s="241" t="s">
        <v>1</v>
      </c>
      <c r="F706" s="242" t="s">
        <v>144</v>
      </c>
      <c r="G706" s="240"/>
      <c r="H706" s="243">
        <v>719.00599999999997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AT706" s="249" t="s">
        <v>140</v>
      </c>
      <c r="AU706" s="249" t="s">
        <v>138</v>
      </c>
      <c r="AV706" s="15" t="s">
        <v>137</v>
      </c>
      <c r="AW706" s="15" t="s">
        <v>35</v>
      </c>
      <c r="AX706" s="15" t="s">
        <v>87</v>
      </c>
      <c r="AY706" s="249" t="s">
        <v>129</v>
      </c>
    </row>
    <row r="707" spans="1:65" s="2" customFormat="1" ht="16.5" customHeight="1">
      <c r="A707" s="35"/>
      <c r="B707" s="36"/>
      <c r="C707" s="204" t="s">
        <v>943</v>
      </c>
      <c r="D707" s="204" t="s">
        <v>132</v>
      </c>
      <c r="E707" s="205" t="s">
        <v>270</v>
      </c>
      <c r="F707" s="206" t="s">
        <v>271</v>
      </c>
      <c r="G707" s="207" t="s">
        <v>185</v>
      </c>
      <c r="H707" s="208">
        <v>287.17</v>
      </c>
      <c r="I707" s="209"/>
      <c r="J707" s="210">
        <f>ROUND(I707*H707,2)</f>
        <v>0</v>
      </c>
      <c r="K707" s="206" t="s">
        <v>136</v>
      </c>
      <c r="L707" s="40"/>
      <c r="M707" s="211" t="s">
        <v>1</v>
      </c>
      <c r="N707" s="212" t="s">
        <v>45</v>
      </c>
      <c r="O707" s="72"/>
      <c r="P707" s="213">
        <f>O707*H707</f>
        <v>0</v>
      </c>
      <c r="Q707" s="213">
        <v>2.0000000000000001E-4</v>
      </c>
      <c r="R707" s="213">
        <f>Q707*H707</f>
        <v>5.7434000000000006E-2</v>
      </c>
      <c r="S707" s="213">
        <v>0</v>
      </c>
      <c r="T707" s="214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215" t="s">
        <v>186</v>
      </c>
      <c r="AT707" s="215" t="s">
        <v>132</v>
      </c>
      <c r="AU707" s="215" t="s">
        <v>138</v>
      </c>
      <c r="AY707" s="18" t="s">
        <v>129</v>
      </c>
      <c r="BE707" s="216">
        <f>IF(N707="základní",J707,0)</f>
        <v>0</v>
      </c>
      <c r="BF707" s="216">
        <f>IF(N707="snížená",J707,0)</f>
        <v>0</v>
      </c>
      <c r="BG707" s="216">
        <f>IF(N707="zákl. přenesená",J707,0)</f>
        <v>0</v>
      </c>
      <c r="BH707" s="216">
        <f>IF(N707="sníž. přenesená",J707,0)</f>
        <v>0</v>
      </c>
      <c r="BI707" s="216">
        <f>IF(N707="nulová",J707,0)</f>
        <v>0</v>
      </c>
      <c r="BJ707" s="18" t="s">
        <v>138</v>
      </c>
      <c r="BK707" s="216">
        <f>ROUND(I707*H707,2)</f>
        <v>0</v>
      </c>
      <c r="BL707" s="18" t="s">
        <v>186</v>
      </c>
      <c r="BM707" s="215" t="s">
        <v>944</v>
      </c>
    </row>
    <row r="708" spans="1:65" s="13" customFormat="1" ht="11.25">
      <c r="B708" s="217"/>
      <c r="C708" s="218"/>
      <c r="D708" s="219" t="s">
        <v>140</v>
      </c>
      <c r="E708" s="220" t="s">
        <v>1</v>
      </c>
      <c r="F708" s="221" t="s">
        <v>273</v>
      </c>
      <c r="G708" s="218"/>
      <c r="H708" s="220" t="s">
        <v>1</v>
      </c>
      <c r="I708" s="222"/>
      <c r="J708" s="218"/>
      <c r="K708" s="218"/>
      <c r="L708" s="223"/>
      <c r="M708" s="224"/>
      <c r="N708" s="225"/>
      <c r="O708" s="225"/>
      <c r="P708" s="225"/>
      <c r="Q708" s="225"/>
      <c r="R708" s="225"/>
      <c r="S708" s="225"/>
      <c r="T708" s="226"/>
      <c r="AT708" s="227" t="s">
        <v>140</v>
      </c>
      <c r="AU708" s="227" t="s">
        <v>138</v>
      </c>
      <c r="AV708" s="13" t="s">
        <v>87</v>
      </c>
      <c r="AW708" s="13" t="s">
        <v>35</v>
      </c>
      <c r="AX708" s="13" t="s">
        <v>79</v>
      </c>
      <c r="AY708" s="227" t="s">
        <v>129</v>
      </c>
    </row>
    <row r="709" spans="1:65" s="14" customFormat="1" ht="11.25">
      <c r="B709" s="228"/>
      <c r="C709" s="229"/>
      <c r="D709" s="219" t="s">
        <v>140</v>
      </c>
      <c r="E709" s="230" t="s">
        <v>1</v>
      </c>
      <c r="F709" s="231" t="s">
        <v>945</v>
      </c>
      <c r="G709" s="229"/>
      <c r="H709" s="232">
        <v>187.17</v>
      </c>
      <c r="I709" s="233"/>
      <c r="J709" s="229"/>
      <c r="K709" s="229"/>
      <c r="L709" s="234"/>
      <c r="M709" s="235"/>
      <c r="N709" s="236"/>
      <c r="O709" s="236"/>
      <c r="P709" s="236"/>
      <c r="Q709" s="236"/>
      <c r="R709" s="236"/>
      <c r="S709" s="236"/>
      <c r="T709" s="237"/>
      <c r="AT709" s="238" t="s">
        <v>140</v>
      </c>
      <c r="AU709" s="238" t="s">
        <v>138</v>
      </c>
      <c r="AV709" s="14" t="s">
        <v>138</v>
      </c>
      <c r="AW709" s="14" t="s">
        <v>35</v>
      </c>
      <c r="AX709" s="14" t="s">
        <v>79</v>
      </c>
      <c r="AY709" s="238" t="s">
        <v>129</v>
      </c>
    </row>
    <row r="710" spans="1:65" s="14" customFormat="1" ht="11.25">
      <c r="B710" s="228"/>
      <c r="C710" s="229"/>
      <c r="D710" s="219" t="s">
        <v>140</v>
      </c>
      <c r="E710" s="230" t="s">
        <v>1</v>
      </c>
      <c r="F710" s="231" t="s">
        <v>275</v>
      </c>
      <c r="G710" s="229"/>
      <c r="H710" s="232">
        <v>100</v>
      </c>
      <c r="I710" s="233"/>
      <c r="J710" s="229"/>
      <c r="K710" s="229"/>
      <c r="L710" s="234"/>
      <c r="M710" s="235"/>
      <c r="N710" s="236"/>
      <c r="O710" s="236"/>
      <c r="P710" s="236"/>
      <c r="Q710" s="236"/>
      <c r="R710" s="236"/>
      <c r="S710" s="236"/>
      <c r="T710" s="237"/>
      <c r="AT710" s="238" t="s">
        <v>140</v>
      </c>
      <c r="AU710" s="238" t="s">
        <v>138</v>
      </c>
      <c r="AV710" s="14" t="s">
        <v>138</v>
      </c>
      <c r="AW710" s="14" t="s">
        <v>35</v>
      </c>
      <c r="AX710" s="14" t="s">
        <v>79</v>
      </c>
      <c r="AY710" s="238" t="s">
        <v>129</v>
      </c>
    </row>
    <row r="711" spans="1:65" s="15" customFormat="1" ht="11.25">
      <c r="B711" s="239"/>
      <c r="C711" s="240"/>
      <c r="D711" s="219" t="s">
        <v>140</v>
      </c>
      <c r="E711" s="241" t="s">
        <v>1</v>
      </c>
      <c r="F711" s="242" t="s">
        <v>144</v>
      </c>
      <c r="G711" s="240"/>
      <c r="H711" s="243">
        <v>287.17</v>
      </c>
      <c r="I711" s="244"/>
      <c r="J711" s="240"/>
      <c r="K711" s="240"/>
      <c r="L711" s="245"/>
      <c r="M711" s="246"/>
      <c r="N711" s="247"/>
      <c r="O711" s="247"/>
      <c r="P711" s="247"/>
      <c r="Q711" s="247"/>
      <c r="R711" s="247"/>
      <c r="S711" s="247"/>
      <c r="T711" s="248"/>
      <c r="AT711" s="249" t="s">
        <v>140</v>
      </c>
      <c r="AU711" s="249" t="s">
        <v>138</v>
      </c>
      <c r="AV711" s="15" t="s">
        <v>137</v>
      </c>
      <c r="AW711" s="15" t="s">
        <v>35</v>
      </c>
      <c r="AX711" s="15" t="s">
        <v>87</v>
      </c>
      <c r="AY711" s="249" t="s">
        <v>129</v>
      </c>
    </row>
    <row r="712" spans="1:65" s="2" customFormat="1" ht="16.5" customHeight="1">
      <c r="A712" s="35"/>
      <c r="B712" s="36"/>
      <c r="C712" s="204" t="s">
        <v>946</v>
      </c>
      <c r="D712" s="204" t="s">
        <v>132</v>
      </c>
      <c r="E712" s="205" t="s">
        <v>947</v>
      </c>
      <c r="F712" s="206" t="s">
        <v>948</v>
      </c>
      <c r="G712" s="207" t="s">
        <v>185</v>
      </c>
      <c r="H712" s="208">
        <v>719.00599999999997</v>
      </c>
      <c r="I712" s="209"/>
      <c r="J712" s="210">
        <f>ROUND(I712*H712,2)</f>
        <v>0</v>
      </c>
      <c r="K712" s="206" t="s">
        <v>136</v>
      </c>
      <c r="L712" s="40"/>
      <c r="M712" s="211" t="s">
        <v>1</v>
      </c>
      <c r="N712" s="212" t="s">
        <v>45</v>
      </c>
      <c r="O712" s="72"/>
      <c r="P712" s="213">
        <f>O712*H712</f>
        <v>0</v>
      </c>
      <c r="Q712" s="213">
        <v>2.9E-4</v>
      </c>
      <c r="R712" s="213">
        <f>Q712*H712</f>
        <v>0.20851174</v>
      </c>
      <c r="S712" s="213">
        <v>0</v>
      </c>
      <c r="T712" s="214">
        <f>S712*H712</f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215" t="s">
        <v>186</v>
      </c>
      <c r="AT712" s="215" t="s">
        <v>132</v>
      </c>
      <c r="AU712" s="215" t="s">
        <v>138</v>
      </c>
      <c r="AY712" s="18" t="s">
        <v>129</v>
      </c>
      <c r="BE712" s="216">
        <f>IF(N712="základní",J712,0)</f>
        <v>0</v>
      </c>
      <c r="BF712" s="216">
        <f>IF(N712="snížená",J712,0)</f>
        <v>0</v>
      </c>
      <c r="BG712" s="216">
        <f>IF(N712="zákl. přenesená",J712,0)</f>
        <v>0</v>
      </c>
      <c r="BH712" s="216">
        <f>IF(N712="sníž. přenesená",J712,0)</f>
        <v>0</v>
      </c>
      <c r="BI712" s="216">
        <f>IF(N712="nulová",J712,0)</f>
        <v>0</v>
      </c>
      <c r="BJ712" s="18" t="s">
        <v>138</v>
      </c>
      <c r="BK712" s="216">
        <f>ROUND(I712*H712,2)</f>
        <v>0</v>
      </c>
      <c r="BL712" s="18" t="s">
        <v>186</v>
      </c>
      <c r="BM712" s="215" t="s">
        <v>949</v>
      </c>
    </row>
    <row r="713" spans="1:65" s="2" customFormat="1" ht="16.5" customHeight="1">
      <c r="A713" s="35"/>
      <c r="B713" s="36"/>
      <c r="C713" s="204" t="s">
        <v>950</v>
      </c>
      <c r="D713" s="204" t="s">
        <v>132</v>
      </c>
      <c r="E713" s="205" t="s">
        <v>277</v>
      </c>
      <c r="F713" s="206" t="s">
        <v>278</v>
      </c>
      <c r="G713" s="207" t="s">
        <v>185</v>
      </c>
      <c r="H713" s="208">
        <v>3293.44</v>
      </c>
      <c r="I713" s="209"/>
      <c r="J713" s="210">
        <f>ROUND(I713*H713,2)</f>
        <v>0</v>
      </c>
      <c r="K713" s="206" t="s">
        <v>136</v>
      </c>
      <c r="L713" s="40"/>
      <c r="M713" s="211" t="s">
        <v>1</v>
      </c>
      <c r="N713" s="212" t="s">
        <v>45</v>
      </c>
      <c r="O713" s="72"/>
      <c r="P713" s="213">
        <f>O713*H713</f>
        <v>0</v>
      </c>
      <c r="Q713" s="213">
        <v>2.9E-4</v>
      </c>
      <c r="R713" s="213">
        <f>Q713*H713</f>
        <v>0.95509759999999999</v>
      </c>
      <c r="S713" s="213">
        <v>0</v>
      </c>
      <c r="T713" s="214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215" t="s">
        <v>186</v>
      </c>
      <c r="AT713" s="215" t="s">
        <v>132</v>
      </c>
      <c r="AU713" s="215" t="s">
        <v>138</v>
      </c>
      <c r="AY713" s="18" t="s">
        <v>129</v>
      </c>
      <c r="BE713" s="216">
        <f>IF(N713="základní",J713,0)</f>
        <v>0</v>
      </c>
      <c r="BF713" s="216">
        <f>IF(N713="snížená",J713,0)</f>
        <v>0</v>
      </c>
      <c r="BG713" s="216">
        <f>IF(N713="zákl. přenesená",J713,0)</f>
        <v>0</v>
      </c>
      <c r="BH713" s="216">
        <f>IF(N713="sníž. přenesená",J713,0)</f>
        <v>0</v>
      </c>
      <c r="BI713" s="216">
        <f>IF(N713="nulová",J713,0)</f>
        <v>0</v>
      </c>
      <c r="BJ713" s="18" t="s">
        <v>138</v>
      </c>
      <c r="BK713" s="216">
        <f>ROUND(I713*H713,2)</f>
        <v>0</v>
      </c>
      <c r="BL713" s="18" t="s">
        <v>186</v>
      </c>
      <c r="BM713" s="215" t="s">
        <v>951</v>
      </c>
    </row>
    <row r="714" spans="1:65" s="13" customFormat="1" ht="11.25">
      <c r="B714" s="217"/>
      <c r="C714" s="218"/>
      <c r="D714" s="219" t="s">
        <v>140</v>
      </c>
      <c r="E714" s="220" t="s">
        <v>1</v>
      </c>
      <c r="F714" s="221" t="s">
        <v>273</v>
      </c>
      <c r="G714" s="218"/>
      <c r="H714" s="220" t="s">
        <v>1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140</v>
      </c>
      <c r="AU714" s="227" t="s">
        <v>138</v>
      </c>
      <c r="AV714" s="13" t="s">
        <v>87</v>
      </c>
      <c r="AW714" s="13" t="s">
        <v>35</v>
      </c>
      <c r="AX714" s="13" t="s">
        <v>79</v>
      </c>
      <c r="AY714" s="227" t="s">
        <v>129</v>
      </c>
    </row>
    <row r="715" spans="1:65" s="14" customFormat="1" ht="11.25">
      <c r="B715" s="228"/>
      <c r="C715" s="229"/>
      <c r="D715" s="219" t="s">
        <v>140</v>
      </c>
      <c r="E715" s="230" t="s">
        <v>1</v>
      </c>
      <c r="F715" s="231" t="s">
        <v>945</v>
      </c>
      <c r="G715" s="229"/>
      <c r="H715" s="232">
        <v>187.17</v>
      </c>
      <c r="I715" s="233"/>
      <c r="J715" s="229"/>
      <c r="K715" s="229"/>
      <c r="L715" s="234"/>
      <c r="M715" s="235"/>
      <c r="N715" s="236"/>
      <c r="O715" s="236"/>
      <c r="P715" s="236"/>
      <c r="Q715" s="236"/>
      <c r="R715" s="236"/>
      <c r="S715" s="236"/>
      <c r="T715" s="237"/>
      <c r="AT715" s="238" t="s">
        <v>140</v>
      </c>
      <c r="AU715" s="238" t="s">
        <v>138</v>
      </c>
      <c r="AV715" s="14" t="s">
        <v>138</v>
      </c>
      <c r="AW715" s="14" t="s">
        <v>35</v>
      </c>
      <c r="AX715" s="14" t="s">
        <v>79</v>
      </c>
      <c r="AY715" s="238" t="s">
        <v>129</v>
      </c>
    </row>
    <row r="716" spans="1:65" s="14" customFormat="1" ht="11.25">
      <c r="B716" s="228"/>
      <c r="C716" s="229"/>
      <c r="D716" s="219" t="s">
        <v>140</v>
      </c>
      <c r="E716" s="230" t="s">
        <v>1</v>
      </c>
      <c r="F716" s="231" t="s">
        <v>275</v>
      </c>
      <c r="G716" s="229"/>
      <c r="H716" s="232">
        <v>100</v>
      </c>
      <c r="I716" s="233"/>
      <c r="J716" s="229"/>
      <c r="K716" s="229"/>
      <c r="L716" s="234"/>
      <c r="M716" s="235"/>
      <c r="N716" s="236"/>
      <c r="O716" s="236"/>
      <c r="P716" s="236"/>
      <c r="Q716" s="236"/>
      <c r="R716" s="236"/>
      <c r="S716" s="236"/>
      <c r="T716" s="237"/>
      <c r="AT716" s="238" t="s">
        <v>140</v>
      </c>
      <c r="AU716" s="238" t="s">
        <v>138</v>
      </c>
      <c r="AV716" s="14" t="s">
        <v>138</v>
      </c>
      <c r="AW716" s="14" t="s">
        <v>35</v>
      </c>
      <c r="AX716" s="14" t="s">
        <v>79</v>
      </c>
      <c r="AY716" s="238" t="s">
        <v>129</v>
      </c>
    </row>
    <row r="717" spans="1:65" s="16" customFormat="1" ht="11.25">
      <c r="B717" s="250"/>
      <c r="C717" s="251"/>
      <c r="D717" s="219" t="s">
        <v>140</v>
      </c>
      <c r="E717" s="252" t="s">
        <v>1</v>
      </c>
      <c r="F717" s="253" t="s">
        <v>280</v>
      </c>
      <c r="G717" s="251"/>
      <c r="H717" s="254">
        <v>287.17</v>
      </c>
      <c r="I717" s="255"/>
      <c r="J717" s="251"/>
      <c r="K717" s="251"/>
      <c r="L717" s="256"/>
      <c r="M717" s="257"/>
      <c r="N717" s="258"/>
      <c r="O717" s="258"/>
      <c r="P717" s="258"/>
      <c r="Q717" s="258"/>
      <c r="R717" s="258"/>
      <c r="S717" s="258"/>
      <c r="T717" s="259"/>
      <c r="AT717" s="260" t="s">
        <v>140</v>
      </c>
      <c r="AU717" s="260" t="s">
        <v>138</v>
      </c>
      <c r="AV717" s="16" t="s">
        <v>154</v>
      </c>
      <c r="AW717" s="16" t="s">
        <v>35</v>
      </c>
      <c r="AX717" s="16" t="s">
        <v>79</v>
      </c>
      <c r="AY717" s="260" t="s">
        <v>129</v>
      </c>
    </row>
    <row r="718" spans="1:65" s="13" customFormat="1" ht="11.25">
      <c r="B718" s="217"/>
      <c r="C718" s="218"/>
      <c r="D718" s="219" t="s">
        <v>140</v>
      </c>
      <c r="E718" s="220" t="s">
        <v>1</v>
      </c>
      <c r="F718" s="221" t="s">
        <v>952</v>
      </c>
      <c r="G718" s="218"/>
      <c r="H718" s="220" t="s">
        <v>1</v>
      </c>
      <c r="I718" s="222"/>
      <c r="J718" s="218"/>
      <c r="K718" s="218"/>
      <c r="L718" s="223"/>
      <c r="M718" s="224"/>
      <c r="N718" s="225"/>
      <c r="O718" s="225"/>
      <c r="P718" s="225"/>
      <c r="Q718" s="225"/>
      <c r="R718" s="225"/>
      <c r="S718" s="225"/>
      <c r="T718" s="226"/>
      <c r="AT718" s="227" t="s">
        <v>140</v>
      </c>
      <c r="AU718" s="227" t="s">
        <v>138</v>
      </c>
      <c r="AV718" s="13" t="s">
        <v>87</v>
      </c>
      <c r="AW718" s="13" t="s">
        <v>35</v>
      </c>
      <c r="AX718" s="13" t="s">
        <v>79</v>
      </c>
      <c r="AY718" s="227" t="s">
        <v>129</v>
      </c>
    </row>
    <row r="719" spans="1:65" s="14" customFormat="1" ht="11.25">
      <c r="B719" s="228"/>
      <c r="C719" s="229"/>
      <c r="D719" s="219" t="s">
        <v>140</v>
      </c>
      <c r="E719" s="230" t="s">
        <v>1</v>
      </c>
      <c r="F719" s="231" t="s">
        <v>953</v>
      </c>
      <c r="G719" s="229"/>
      <c r="H719" s="232">
        <v>3006.27</v>
      </c>
      <c r="I719" s="233"/>
      <c r="J719" s="229"/>
      <c r="K719" s="229"/>
      <c r="L719" s="234"/>
      <c r="M719" s="235"/>
      <c r="N719" s="236"/>
      <c r="O719" s="236"/>
      <c r="P719" s="236"/>
      <c r="Q719" s="236"/>
      <c r="R719" s="236"/>
      <c r="S719" s="236"/>
      <c r="T719" s="237"/>
      <c r="AT719" s="238" t="s">
        <v>140</v>
      </c>
      <c r="AU719" s="238" t="s">
        <v>138</v>
      </c>
      <c r="AV719" s="14" t="s">
        <v>138</v>
      </c>
      <c r="AW719" s="14" t="s">
        <v>35</v>
      </c>
      <c r="AX719" s="14" t="s">
        <v>79</v>
      </c>
      <c r="AY719" s="238" t="s">
        <v>129</v>
      </c>
    </row>
    <row r="720" spans="1:65" s="15" customFormat="1" ht="11.25">
      <c r="B720" s="239"/>
      <c r="C720" s="240"/>
      <c r="D720" s="219" t="s">
        <v>140</v>
      </c>
      <c r="E720" s="241" t="s">
        <v>1</v>
      </c>
      <c r="F720" s="242" t="s">
        <v>144</v>
      </c>
      <c r="G720" s="240"/>
      <c r="H720" s="243">
        <v>3293.44</v>
      </c>
      <c r="I720" s="244"/>
      <c r="J720" s="240"/>
      <c r="K720" s="240"/>
      <c r="L720" s="245"/>
      <c r="M720" s="246"/>
      <c r="N720" s="247"/>
      <c r="O720" s="247"/>
      <c r="P720" s="247"/>
      <c r="Q720" s="247"/>
      <c r="R720" s="247"/>
      <c r="S720" s="247"/>
      <c r="T720" s="248"/>
      <c r="AT720" s="249" t="s">
        <v>140</v>
      </c>
      <c r="AU720" s="249" t="s">
        <v>138</v>
      </c>
      <c r="AV720" s="15" t="s">
        <v>137</v>
      </c>
      <c r="AW720" s="15" t="s">
        <v>35</v>
      </c>
      <c r="AX720" s="15" t="s">
        <v>87</v>
      </c>
      <c r="AY720" s="249" t="s">
        <v>129</v>
      </c>
    </row>
    <row r="721" spans="1:65" s="12" customFormat="1" ht="22.9" customHeight="1">
      <c r="B721" s="188"/>
      <c r="C721" s="189"/>
      <c r="D721" s="190" t="s">
        <v>78</v>
      </c>
      <c r="E721" s="202" t="s">
        <v>283</v>
      </c>
      <c r="F721" s="202" t="s">
        <v>284</v>
      </c>
      <c r="G721" s="189"/>
      <c r="H721" s="189"/>
      <c r="I721" s="192"/>
      <c r="J721" s="203">
        <f>BK721</f>
        <v>0</v>
      </c>
      <c r="K721" s="189"/>
      <c r="L721" s="194"/>
      <c r="M721" s="195"/>
      <c r="N721" s="196"/>
      <c r="O721" s="196"/>
      <c r="P721" s="197">
        <f>SUM(P722:P731)</f>
        <v>0</v>
      </c>
      <c r="Q721" s="196"/>
      <c r="R721" s="197">
        <f>SUM(R722:R731)</f>
        <v>0</v>
      </c>
      <c r="S721" s="196"/>
      <c r="T721" s="198">
        <f>SUM(T722:T731)</f>
        <v>8.4744619999999991</v>
      </c>
      <c r="AR721" s="199" t="s">
        <v>138</v>
      </c>
      <c r="AT721" s="200" t="s">
        <v>78</v>
      </c>
      <c r="AU721" s="200" t="s">
        <v>87</v>
      </c>
      <c r="AY721" s="199" t="s">
        <v>129</v>
      </c>
      <c r="BK721" s="201">
        <f>SUM(BK722:BK731)</f>
        <v>0</v>
      </c>
    </row>
    <row r="722" spans="1:65" s="2" customFormat="1" ht="16.5" customHeight="1">
      <c r="A722" s="35"/>
      <c r="B722" s="36"/>
      <c r="C722" s="204" t="s">
        <v>954</v>
      </c>
      <c r="D722" s="204" t="s">
        <v>132</v>
      </c>
      <c r="E722" s="205" t="s">
        <v>955</v>
      </c>
      <c r="F722" s="206" t="s">
        <v>956</v>
      </c>
      <c r="G722" s="207" t="s">
        <v>185</v>
      </c>
      <c r="H722" s="208">
        <v>141.43299999999999</v>
      </c>
      <c r="I722" s="209"/>
      <c r="J722" s="210">
        <f>ROUND(I722*H722,2)</f>
        <v>0</v>
      </c>
      <c r="K722" s="206" t="s">
        <v>136</v>
      </c>
      <c r="L722" s="40"/>
      <c r="M722" s="211" t="s">
        <v>1</v>
      </c>
      <c r="N722" s="212" t="s">
        <v>45</v>
      </c>
      <c r="O722" s="72"/>
      <c r="P722" s="213">
        <f>O722*H722</f>
        <v>0</v>
      </c>
      <c r="Q722" s="213">
        <v>0</v>
      </c>
      <c r="R722" s="213">
        <f>Q722*H722</f>
        <v>0</v>
      </c>
      <c r="S722" s="213">
        <v>1.4E-2</v>
      </c>
      <c r="T722" s="214">
        <f>S722*H722</f>
        <v>1.980062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215" t="s">
        <v>186</v>
      </c>
      <c r="AT722" s="215" t="s">
        <v>132</v>
      </c>
      <c r="AU722" s="215" t="s">
        <v>138</v>
      </c>
      <c r="AY722" s="18" t="s">
        <v>129</v>
      </c>
      <c r="BE722" s="216">
        <f>IF(N722="základní",J722,0)</f>
        <v>0</v>
      </c>
      <c r="BF722" s="216">
        <f>IF(N722="snížená",J722,0)</f>
        <v>0</v>
      </c>
      <c r="BG722" s="216">
        <f>IF(N722="zákl. přenesená",J722,0)</f>
        <v>0</v>
      </c>
      <c r="BH722" s="216">
        <f>IF(N722="sníž. přenesená",J722,0)</f>
        <v>0</v>
      </c>
      <c r="BI722" s="216">
        <f>IF(N722="nulová",J722,0)</f>
        <v>0</v>
      </c>
      <c r="BJ722" s="18" t="s">
        <v>138</v>
      </c>
      <c r="BK722" s="216">
        <f>ROUND(I722*H722,2)</f>
        <v>0</v>
      </c>
      <c r="BL722" s="18" t="s">
        <v>186</v>
      </c>
      <c r="BM722" s="215" t="s">
        <v>957</v>
      </c>
    </row>
    <row r="723" spans="1:65" s="13" customFormat="1" ht="11.25">
      <c r="B723" s="217"/>
      <c r="C723" s="218"/>
      <c r="D723" s="219" t="s">
        <v>140</v>
      </c>
      <c r="E723" s="220" t="s">
        <v>1</v>
      </c>
      <c r="F723" s="221" t="s">
        <v>841</v>
      </c>
      <c r="G723" s="218"/>
      <c r="H723" s="220" t="s">
        <v>1</v>
      </c>
      <c r="I723" s="222"/>
      <c r="J723" s="218"/>
      <c r="K723" s="218"/>
      <c r="L723" s="223"/>
      <c r="M723" s="224"/>
      <c r="N723" s="225"/>
      <c r="O723" s="225"/>
      <c r="P723" s="225"/>
      <c r="Q723" s="225"/>
      <c r="R723" s="225"/>
      <c r="S723" s="225"/>
      <c r="T723" s="226"/>
      <c r="AT723" s="227" t="s">
        <v>140</v>
      </c>
      <c r="AU723" s="227" t="s">
        <v>138</v>
      </c>
      <c r="AV723" s="13" t="s">
        <v>87</v>
      </c>
      <c r="AW723" s="13" t="s">
        <v>35</v>
      </c>
      <c r="AX723" s="13" t="s">
        <v>79</v>
      </c>
      <c r="AY723" s="227" t="s">
        <v>129</v>
      </c>
    </row>
    <row r="724" spans="1:65" s="14" customFormat="1" ht="11.25">
      <c r="B724" s="228"/>
      <c r="C724" s="229"/>
      <c r="D724" s="219" t="s">
        <v>140</v>
      </c>
      <c r="E724" s="230" t="s">
        <v>1</v>
      </c>
      <c r="F724" s="231" t="s">
        <v>842</v>
      </c>
      <c r="G724" s="229"/>
      <c r="H724" s="232">
        <v>71.317999999999998</v>
      </c>
      <c r="I724" s="233"/>
      <c r="J724" s="229"/>
      <c r="K724" s="229"/>
      <c r="L724" s="234"/>
      <c r="M724" s="235"/>
      <c r="N724" s="236"/>
      <c r="O724" s="236"/>
      <c r="P724" s="236"/>
      <c r="Q724" s="236"/>
      <c r="R724" s="236"/>
      <c r="S724" s="236"/>
      <c r="T724" s="237"/>
      <c r="AT724" s="238" t="s">
        <v>140</v>
      </c>
      <c r="AU724" s="238" t="s">
        <v>138</v>
      </c>
      <c r="AV724" s="14" t="s">
        <v>138</v>
      </c>
      <c r="AW724" s="14" t="s">
        <v>35</v>
      </c>
      <c r="AX724" s="14" t="s">
        <v>79</v>
      </c>
      <c r="AY724" s="238" t="s">
        <v>129</v>
      </c>
    </row>
    <row r="725" spans="1:65" s="14" customFormat="1" ht="11.25">
      <c r="B725" s="228"/>
      <c r="C725" s="229"/>
      <c r="D725" s="219" t="s">
        <v>140</v>
      </c>
      <c r="E725" s="230" t="s">
        <v>1</v>
      </c>
      <c r="F725" s="231" t="s">
        <v>843</v>
      </c>
      <c r="G725" s="229"/>
      <c r="H725" s="232">
        <v>70.114999999999995</v>
      </c>
      <c r="I725" s="233"/>
      <c r="J725" s="229"/>
      <c r="K725" s="229"/>
      <c r="L725" s="234"/>
      <c r="M725" s="235"/>
      <c r="N725" s="236"/>
      <c r="O725" s="236"/>
      <c r="P725" s="236"/>
      <c r="Q725" s="236"/>
      <c r="R725" s="236"/>
      <c r="S725" s="236"/>
      <c r="T725" s="237"/>
      <c r="AT725" s="238" t="s">
        <v>140</v>
      </c>
      <c r="AU725" s="238" t="s">
        <v>138</v>
      </c>
      <c r="AV725" s="14" t="s">
        <v>138</v>
      </c>
      <c r="AW725" s="14" t="s">
        <v>35</v>
      </c>
      <c r="AX725" s="14" t="s">
        <v>79</v>
      </c>
      <c r="AY725" s="238" t="s">
        <v>129</v>
      </c>
    </row>
    <row r="726" spans="1:65" s="15" customFormat="1" ht="11.25">
      <c r="B726" s="239"/>
      <c r="C726" s="240"/>
      <c r="D726" s="219" t="s">
        <v>140</v>
      </c>
      <c r="E726" s="241" t="s">
        <v>1</v>
      </c>
      <c r="F726" s="242" t="s">
        <v>144</v>
      </c>
      <c r="G726" s="240"/>
      <c r="H726" s="243">
        <v>141.43299999999999</v>
      </c>
      <c r="I726" s="244"/>
      <c r="J726" s="240"/>
      <c r="K726" s="240"/>
      <c r="L726" s="245"/>
      <c r="M726" s="246"/>
      <c r="N726" s="247"/>
      <c r="O726" s="247"/>
      <c r="P726" s="247"/>
      <c r="Q726" s="247"/>
      <c r="R726" s="247"/>
      <c r="S726" s="247"/>
      <c r="T726" s="248"/>
      <c r="AT726" s="249" t="s">
        <v>140</v>
      </c>
      <c r="AU726" s="249" t="s">
        <v>138</v>
      </c>
      <c r="AV726" s="15" t="s">
        <v>137</v>
      </c>
      <c r="AW726" s="15" t="s">
        <v>35</v>
      </c>
      <c r="AX726" s="15" t="s">
        <v>87</v>
      </c>
      <c r="AY726" s="249" t="s">
        <v>129</v>
      </c>
    </row>
    <row r="727" spans="1:65" s="2" customFormat="1" ht="16.5" customHeight="1">
      <c r="A727" s="35"/>
      <c r="B727" s="36"/>
      <c r="C727" s="204" t="s">
        <v>958</v>
      </c>
      <c r="D727" s="204" t="s">
        <v>132</v>
      </c>
      <c r="E727" s="205" t="s">
        <v>286</v>
      </c>
      <c r="F727" s="206" t="s">
        <v>287</v>
      </c>
      <c r="G727" s="207" t="s">
        <v>185</v>
      </c>
      <c r="H727" s="208">
        <v>147.6</v>
      </c>
      <c r="I727" s="209"/>
      <c r="J727" s="210">
        <f>ROUND(I727*H727,2)</f>
        <v>0</v>
      </c>
      <c r="K727" s="206" t="s">
        <v>136</v>
      </c>
      <c r="L727" s="40"/>
      <c r="M727" s="211" t="s">
        <v>1</v>
      </c>
      <c r="N727" s="212" t="s">
        <v>45</v>
      </c>
      <c r="O727" s="72"/>
      <c r="P727" s="213">
        <f>O727*H727</f>
        <v>0</v>
      </c>
      <c r="Q727" s="213">
        <v>0</v>
      </c>
      <c r="R727" s="213">
        <f>Q727*H727</f>
        <v>0</v>
      </c>
      <c r="S727" s="213">
        <v>4.3999999999999997E-2</v>
      </c>
      <c r="T727" s="214">
        <f>S727*H727</f>
        <v>6.4943999999999997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215" t="s">
        <v>186</v>
      </c>
      <c r="AT727" s="215" t="s">
        <v>132</v>
      </c>
      <c r="AU727" s="215" t="s">
        <v>138</v>
      </c>
      <c r="AY727" s="18" t="s">
        <v>129</v>
      </c>
      <c r="BE727" s="216">
        <f>IF(N727="základní",J727,0)</f>
        <v>0</v>
      </c>
      <c r="BF727" s="216">
        <f>IF(N727="snížená",J727,0)</f>
        <v>0</v>
      </c>
      <c r="BG727" s="216">
        <f>IF(N727="zákl. přenesená",J727,0)</f>
        <v>0</v>
      </c>
      <c r="BH727" s="216">
        <f>IF(N727="sníž. přenesená",J727,0)</f>
        <v>0</v>
      </c>
      <c r="BI727" s="216">
        <f>IF(N727="nulová",J727,0)</f>
        <v>0</v>
      </c>
      <c r="BJ727" s="18" t="s">
        <v>138</v>
      </c>
      <c r="BK727" s="216">
        <f>ROUND(I727*H727,2)</f>
        <v>0</v>
      </c>
      <c r="BL727" s="18" t="s">
        <v>186</v>
      </c>
      <c r="BM727" s="215" t="s">
        <v>288</v>
      </c>
    </row>
    <row r="728" spans="1:65" s="13" customFormat="1" ht="11.25">
      <c r="B728" s="217"/>
      <c r="C728" s="218"/>
      <c r="D728" s="219" t="s">
        <v>140</v>
      </c>
      <c r="E728" s="220" t="s">
        <v>1</v>
      </c>
      <c r="F728" s="221" t="s">
        <v>289</v>
      </c>
      <c r="G728" s="218"/>
      <c r="H728" s="220" t="s">
        <v>1</v>
      </c>
      <c r="I728" s="222"/>
      <c r="J728" s="218"/>
      <c r="K728" s="218"/>
      <c r="L728" s="223"/>
      <c r="M728" s="224"/>
      <c r="N728" s="225"/>
      <c r="O728" s="225"/>
      <c r="P728" s="225"/>
      <c r="Q728" s="225"/>
      <c r="R728" s="225"/>
      <c r="S728" s="225"/>
      <c r="T728" s="226"/>
      <c r="AT728" s="227" t="s">
        <v>140</v>
      </c>
      <c r="AU728" s="227" t="s">
        <v>138</v>
      </c>
      <c r="AV728" s="13" t="s">
        <v>87</v>
      </c>
      <c r="AW728" s="13" t="s">
        <v>35</v>
      </c>
      <c r="AX728" s="13" t="s">
        <v>79</v>
      </c>
      <c r="AY728" s="227" t="s">
        <v>129</v>
      </c>
    </row>
    <row r="729" spans="1:65" s="14" customFormat="1" ht="11.25">
      <c r="B729" s="228"/>
      <c r="C729" s="229"/>
      <c r="D729" s="219" t="s">
        <v>140</v>
      </c>
      <c r="E729" s="230" t="s">
        <v>1</v>
      </c>
      <c r="F729" s="231" t="s">
        <v>959</v>
      </c>
      <c r="G729" s="229"/>
      <c r="H729" s="232">
        <v>147.6</v>
      </c>
      <c r="I729" s="233"/>
      <c r="J729" s="229"/>
      <c r="K729" s="229"/>
      <c r="L729" s="234"/>
      <c r="M729" s="235"/>
      <c r="N729" s="236"/>
      <c r="O729" s="236"/>
      <c r="P729" s="236"/>
      <c r="Q729" s="236"/>
      <c r="R729" s="236"/>
      <c r="S729" s="236"/>
      <c r="T729" s="237"/>
      <c r="AT729" s="238" t="s">
        <v>140</v>
      </c>
      <c r="AU729" s="238" t="s">
        <v>138</v>
      </c>
      <c r="AV729" s="14" t="s">
        <v>138</v>
      </c>
      <c r="AW729" s="14" t="s">
        <v>35</v>
      </c>
      <c r="AX729" s="14" t="s">
        <v>87</v>
      </c>
      <c r="AY729" s="238" t="s">
        <v>129</v>
      </c>
    </row>
    <row r="730" spans="1:65" s="2" customFormat="1" ht="16.5" customHeight="1">
      <c r="A730" s="35"/>
      <c r="B730" s="36"/>
      <c r="C730" s="204" t="s">
        <v>960</v>
      </c>
      <c r="D730" s="204" t="s">
        <v>132</v>
      </c>
      <c r="E730" s="205" t="s">
        <v>292</v>
      </c>
      <c r="F730" s="206" t="s">
        <v>293</v>
      </c>
      <c r="G730" s="207" t="s">
        <v>185</v>
      </c>
      <c r="H730" s="208">
        <v>289.03300000000002</v>
      </c>
      <c r="I730" s="209"/>
      <c r="J730" s="210">
        <f>ROUND(I730*H730,2)</f>
        <v>0</v>
      </c>
      <c r="K730" s="206" t="s">
        <v>136</v>
      </c>
      <c r="L730" s="40"/>
      <c r="M730" s="211" t="s">
        <v>1</v>
      </c>
      <c r="N730" s="212" t="s">
        <v>45</v>
      </c>
      <c r="O730" s="72"/>
      <c r="P730" s="213">
        <f>O730*H730</f>
        <v>0</v>
      </c>
      <c r="Q730" s="213">
        <v>0</v>
      </c>
      <c r="R730" s="213">
        <f>Q730*H730</f>
        <v>0</v>
      </c>
      <c r="S730" s="213">
        <v>0</v>
      </c>
      <c r="T730" s="214">
        <f>S730*H730</f>
        <v>0</v>
      </c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R730" s="215" t="s">
        <v>186</v>
      </c>
      <c r="AT730" s="215" t="s">
        <v>132</v>
      </c>
      <c r="AU730" s="215" t="s">
        <v>138</v>
      </c>
      <c r="AY730" s="18" t="s">
        <v>129</v>
      </c>
      <c r="BE730" s="216">
        <f>IF(N730="základní",J730,0)</f>
        <v>0</v>
      </c>
      <c r="BF730" s="216">
        <f>IF(N730="snížená",J730,0)</f>
        <v>0</v>
      </c>
      <c r="BG730" s="216">
        <f>IF(N730="zákl. přenesená",J730,0)</f>
        <v>0</v>
      </c>
      <c r="BH730" s="216">
        <f>IF(N730="sníž. přenesená",J730,0)</f>
        <v>0</v>
      </c>
      <c r="BI730" s="216">
        <f>IF(N730="nulová",J730,0)</f>
        <v>0</v>
      </c>
      <c r="BJ730" s="18" t="s">
        <v>138</v>
      </c>
      <c r="BK730" s="216">
        <f>ROUND(I730*H730,2)</f>
        <v>0</v>
      </c>
      <c r="BL730" s="18" t="s">
        <v>186</v>
      </c>
      <c r="BM730" s="215" t="s">
        <v>961</v>
      </c>
    </row>
    <row r="731" spans="1:65" s="14" customFormat="1" ht="11.25">
      <c r="B731" s="228"/>
      <c r="C731" s="229"/>
      <c r="D731" s="219" t="s">
        <v>140</v>
      </c>
      <c r="E731" s="230" t="s">
        <v>1</v>
      </c>
      <c r="F731" s="231" t="s">
        <v>962</v>
      </c>
      <c r="G731" s="229"/>
      <c r="H731" s="232">
        <v>289.03300000000002</v>
      </c>
      <c r="I731" s="233"/>
      <c r="J731" s="229"/>
      <c r="K731" s="229"/>
      <c r="L731" s="234"/>
      <c r="M731" s="276"/>
      <c r="N731" s="277"/>
      <c r="O731" s="277"/>
      <c r="P731" s="277"/>
      <c r="Q731" s="277"/>
      <c r="R731" s="277"/>
      <c r="S731" s="277"/>
      <c r="T731" s="278"/>
      <c r="AT731" s="238" t="s">
        <v>140</v>
      </c>
      <c r="AU731" s="238" t="s">
        <v>138</v>
      </c>
      <c r="AV731" s="14" t="s">
        <v>138</v>
      </c>
      <c r="AW731" s="14" t="s">
        <v>35</v>
      </c>
      <c r="AX731" s="14" t="s">
        <v>87</v>
      </c>
      <c r="AY731" s="238" t="s">
        <v>129</v>
      </c>
    </row>
    <row r="732" spans="1:65" s="2" customFormat="1" ht="6.95" customHeight="1">
      <c r="A732" s="35"/>
      <c r="B732" s="55"/>
      <c r="C732" s="56"/>
      <c r="D732" s="56"/>
      <c r="E732" s="56"/>
      <c r="F732" s="56"/>
      <c r="G732" s="56"/>
      <c r="H732" s="56"/>
      <c r="I732" s="153"/>
      <c r="J732" s="56"/>
      <c r="K732" s="56"/>
      <c r="L732" s="40"/>
      <c r="M732" s="35"/>
      <c r="O732" s="35"/>
      <c r="P732" s="35"/>
      <c r="Q732" s="35"/>
      <c r="R732" s="35"/>
      <c r="S732" s="35"/>
      <c r="T732" s="35"/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</row>
  </sheetData>
  <sheetProtection algorithmName="SHA-512" hashValue="gKYRBypaO+w0joTzi1rOp/C3+weMuHAT4wF+jXmxyyOFWuwWPAA9b9M0JYyu8YuELHjzWkwLIGJL5ej2wQWVyA==" saltValue="ia5RoIxZ9cBr7PfdwKOTodx+dJvoP1u2PuvqA/6VAYgYVPNR0fDuOhL1NrSzrPpfbNNk68mAoaoblhXXJm1IOw==" spinCount="100000" sheet="1" objects="1" scenarios="1" formatColumns="0" formatRows="0" autoFilter="0"/>
  <autoFilter ref="C129:K731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87</v>
      </c>
    </row>
    <row r="4" spans="1:46" s="1" customFormat="1" ht="24.95" customHeight="1">
      <c r="B4" s="21"/>
      <c r="D4" s="113" t="s">
        <v>99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0" t="str">
        <f>'Rekapitulace stavby'!K6</f>
        <v>Revitalizace polyfunkčního bytového domu- ul.Petra Křičky č.p.3106, 3373 - Ostrava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100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963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17" t="s">
        <v>22</v>
      </c>
      <c r="G12" s="35"/>
      <c r="H12" s="35"/>
      <c r="I12" s="118" t="s">
        <v>23</v>
      </c>
      <c r="J12" s="119" t="str">
        <f>'Rekapitulace stavby'!AN8</f>
        <v>6. 3. 2020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25</v>
      </c>
      <c r="E14" s="35"/>
      <c r="F14" s="35"/>
      <c r="G14" s="35"/>
      <c r="H14" s="35"/>
      <c r="I14" s="118" t="s">
        <v>26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28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29</v>
      </c>
      <c r="E17" s="35"/>
      <c r="F17" s="35"/>
      <c r="G17" s="35"/>
      <c r="H17" s="35"/>
      <c r="I17" s="118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31</v>
      </c>
      <c r="E20" s="35"/>
      <c r="F20" s="35"/>
      <c r="G20" s="35"/>
      <c r="H20" s="35"/>
      <c r="I20" s="118" t="s">
        <v>26</v>
      </c>
      <c r="J20" s="117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28</v>
      </c>
      <c r="J21" s="117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36</v>
      </c>
      <c r="E23" s="35"/>
      <c r="F23" s="35"/>
      <c r="G23" s="35"/>
      <c r="H23" s="35"/>
      <c r="I23" s="118" t="s">
        <v>26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">
        <v>37</v>
      </c>
      <c r="F24" s="35"/>
      <c r="G24" s="35"/>
      <c r="H24" s="35"/>
      <c r="I24" s="118" t="s">
        <v>28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38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43</v>
      </c>
      <c r="E33" s="115" t="s">
        <v>44</v>
      </c>
      <c r="F33" s="131">
        <f>ROUND((SUM(BE120:BE139)),  2)</f>
        <v>0</v>
      </c>
      <c r="G33" s="35"/>
      <c r="H33" s="35"/>
      <c r="I33" s="132">
        <v>0.21</v>
      </c>
      <c r="J33" s="131">
        <f>ROUND(((SUM(BE120:BE139))*I33),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45</v>
      </c>
      <c r="F34" s="131">
        <f>ROUND((SUM(BF120:BF139)),  2)</f>
        <v>0</v>
      </c>
      <c r="G34" s="35"/>
      <c r="H34" s="35"/>
      <c r="I34" s="132">
        <v>0.15</v>
      </c>
      <c r="J34" s="131">
        <f>ROUND(((SUM(BF120:BF139))*I34),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ROUND((SUM(BG120:BG139)),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ROUND((SUM(BH120:BH139)),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ROUND((SUM(BI120:BI139)),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Revitalizace polyfunkčního bytového domu- ul.Petra Křičky č.p.3106, 3373 - Ostrava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9" t="str">
        <f>E9</f>
        <v xml:space="preserve">0612 - Elektroinstalace _ NOUZOVÉ OSVĚTLENÍ - NEuznatelné náklady 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Ostrava</v>
      </c>
      <c r="G89" s="37"/>
      <c r="H89" s="37"/>
      <c r="I89" s="118" t="s">
        <v>23</v>
      </c>
      <c r="J89" s="67" t="str">
        <f>IF(J12="","",J12)</f>
        <v>6. 3. 2020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 xml:space="preserve"> </v>
      </c>
      <c r="G91" s="37"/>
      <c r="H91" s="37"/>
      <c r="I91" s="118" t="s">
        <v>31</v>
      </c>
      <c r="J91" s="33" t="str">
        <f>E21</f>
        <v>MS-projekce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118" t="s">
        <v>36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1:31" s="9" customFormat="1" ht="24.95" customHeight="1">
      <c r="B97" s="162"/>
      <c r="C97" s="163"/>
      <c r="D97" s="164" t="s">
        <v>110</v>
      </c>
      <c r="E97" s="165"/>
      <c r="F97" s="165"/>
      <c r="G97" s="165"/>
      <c r="H97" s="165"/>
      <c r="I97" s="166"/>
      <c r="J97" s="167">
        <f>J121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964</v>
      </c>
      <c r="E98" s="172"/>
      <c r="F98" s="172"/>
      <c r="G98" s="172"/>
      <c r="H98" s="172"/>
      <c r="I98" s="173"/>
      <c r="J98" s="174">
        <f>J122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965</v>
      </c>
      <c r="E99" s="172"/>
      <c r="F99" s="172"/>
      <c r="G99" s="172"/>
      <c r="H99" s="172"/>
      <c r="I99" s="173"/>
      <c r="J99" s="174">
        <f>J130</f>
        <v>0</v>
      </c>
      <c r="K99" s="170"/>
      <c r="L99" s="175"/>
    </row>
    <row r="100" spans="1:31" s="10" customFormat="1" ht="19.899999999999999" customHeight="1">
      <c r="B100" s="169"/>
      <c r="C100" s="170"/>
      <c r="D100" s="171" t="s">
        <v>966</v>
      </c>
      <c r="E100" s="172"/>
      <c r="F100" s="172"/>
      <c r="G100" s="172"/>
      <c r="H100" s="172"/>
      <c r="I100" s="173"/>
      <c r="J100" s="174">
        <f>J137</f>
        <v>0</v>
      </c>
      <c r="K100" s="170"/>
      <c r="L100" s="175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116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153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156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114</v>
      </c>
      <c r="D107" s="37"/>
      <c r="E107" s="37"/>
      <c r="F107" s="37"/>
      <c r="G107" s="37"/>
      <c r="H107" s="37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327" t="str">
        <f>E7</f>
        <v>Revitalizace polyfunkčního bytového domu- ul.Petra Křičky č.p.3106, 3373 - Ostrava</v>
      </c>
      <c r="F110" s="328"/>
      <c r="G110" s="328"/>
      <c r="H110" s="328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100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79" t="str">
        <f>E9</f>
        <v xml:space="preserve">0612 - Elektroinstalace _ NOUZOVÉ OSVĚTLENÍ - NEuznatelné náklady </v>
      </c>
      <c r="F112" s="329"/>
      <c r="G112" s="329"/>
      <c r="H112" s="329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21</v>
      </c>
      <c r="D114" s="37"/>
      <c r="E114" s="37"/>
      <c r="F114" s="28" t="str">
        <f>F12</f>
        <v>Ostrava</v>
      </c>
      <c r="G114" s="37"/>
      <c r="H114" s="37"/>
      <c r="I114" s="118" t="s">
        <v>23</v>
      </c>
      <c r="J114" s="67" t="str">
        <f>IF(J12="","",J12)</f>
        <v>6. 3. 2020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25</v>
      </c>
      <c r="D116" s="37"/>
      <c r="E116" s="37"/>
      <c r="F116" s="28" t="str">
        <f>E15</f>
        <v xml:space="preserve"> </v>
      </c>
      <c r="G116" s="37"/>
      <c r="H116" s="37"/>
      <c r="I116" s="118" t="s">
        <v>31</v>
      </c>
      <c r="J116" s="33" t="str">
        <f>E21</f>
        <v>MS-projekce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29</v>
      </c>
      <c r="D117" s="37"/>
      <c r="E117" s="37"/>
      <c r="F117" s="28" t="str">
        <f>IF(E18="","",E18)</f>
        <v>Vyplň údaj</v>
      </c>
      <c r="G117" s="37"/>
      <c r="H117" s="37"/>
      <c r="I117" s="118" t="s">
        <v>36</v>
      </c>
      <c r="J117" s="33" t="str">
        <f>E24</f>
        <v>Hořák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76"/>
      <c r="B119" s="177"/>
      <c r="C119" s="178" t="s">
        <v>115</v>
      </c>
      <c r="D119" s="179" t="s">
        <v>64</v>
      </c>
      <c r="E119" s="179" t="s">
        <v>60</v>
      </c>
      <c r="F119" s="179" t="s">
        <v>61</v>
      </c>
      <c r="G119" s="179" t="s">
        <v>116</v>
      </c>
      <c r="H119" s="179" t="s">
        <v>117</v>
      </c>
      <c r="I119" s="180" t="s">
        <v>118</v>
      </c>
      <c r="J119" s="179" t="s">
        <v>104</v>
      </c>
      <c r="K119" s="181" t="s">
        <v>119</v>
      </c>
      <c r="L119" s="182"/>
      <c r="M119" s="76" t="s">
        <v>1</v>
      </c>
      <c r="N119" s="77" t="s">
        <v>43</v>
      </c>
      <c r="O119" s="77" t="s">
        <v>120</v>
      </c>
      <c r="P119" s="77" t="s">
        <v>121</v>
      </c>
      <c r="Q119" s="77" t="s">
        <v>122</v>
      </c>
      <c r="R119" s="77" t="s">
        <v>123</v>
      </c>
      <c r="S119" s="77" t="s">
        <v>124</v>
      </c>
      <c r="T119" s="78" t="s">
        <v>125</v>
      </c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</row>
    <row r="120" spans="1:65" s="2" customFormat="1" ht="22.9" customHeight="1">
      <c r="A120" s="35"/>
      <c r="B120" s="36"/>
      <c r="C120" s="83" t="s">
        <v>126</v>
      </c>
      <c r="D120" s="37"/>
      <c r="E120" s="37"/>
      <c r="F120" s="37"/>
      <c r="G120" s="37"/>
      <c r="H120" s="37"/>
      <c r="I120" s="116"/>
      <c r="J120" s="183">
        <f>BK120</f>
        <v>0</v>
      </c>
      <c r="K120" s="37"/>
      <c r="L120" s="40"/>
      <c r="M120" s="79"/>
      <c r="N120" s="184"/>
      <c r="O120" s="80"/>
      <c r="P120" s="185">
        <f>P121</f>
        <v>0</v>
      </c>
      <c r="Q120" s="80"/>
      <c r="R120" s="185">
        <f>R121</f>
        <v>0</v>
      </c>
      <c r="S120" s="80"/>
      <c r="T120" s="186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78</v>
      </c>
      <c r="AU120" s="18" t="s">
        <v>106</v>
      </c>
      <c r="BK120" s="187">
        <f>BK121</f>
        <v>0</v>
      </c>
    </row>
    <row r="121" spans="1:65" s="12" customFormat="1" ht="25.9" customHeight="1">
      <c r="B121" s="188"/>
      <c r="C121" s="189"/>
      <c r="D121" s="190" t="s">
        <v>78</v>
      </c>
      <c r="E121" s="191" t="s">
        <v>178</v>
      </c>
      <c r="F121" s="191" t="s">
        <v>179</v>
      </c>
      <c r="G121" s="189"/>
      <c r="H121" s="189"/>
      <c r="I121" s="192"/>
      <c r="J121" s="193">
        <f>BK121</f>
        <v>0</v>
      </c>
      <c r="K121" s="189"/>
      <c r="L121" s="194"/>
      <c r="M121" s="195"/>
      <c r="N121" s="196"/>
      <c r="O121" s="196"/>
      <c r="P121" s="197">
        <f>P122+P130+P137</f>
        <v>0</v>
      </c>
      <c r="Q121" s="196"/>
      <c r="R121" s="197">
        <f>R122+R130+R137</f>
        <v>0</v>
      </c>
      <c r="S121" s="196"/>
      <c r="T121" s="198">
        <f>T122+T130+T137</f>
        <v>0</v>
      </c>
      <c r="AR121" s="199" t="s">
        <v>138</v>
      </c>
      <c r="AT121" s="200" t="s">
        <v>78</v>
      </c>
      <c r="AU121" s="200" t="s">
        <v>79</v>
      </c>
      <c r="AY121" s="199" t="s">
        <v>129</v>
      </c>
      <c r="BK121" s="201">
        <f>BK122+BK130+BK137</f>
        <v>0</v>
      </c>
    </row>
    <row r="122" spans="1:65" s="12" customFormat="1" ht="22.9" customHeight="1">
      <c r="B122" s="188"/>
      <c r="C122" s="189"/>
      <c r="D122" s="190" t="s">
        <v>78</v>
      </c>
      <c r="E122" s="202" t="s">
        <v>967</v>
      </c>
      <c r="F122" s="202" t="s">
        <v>968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SUM(P123:P129)</f>
        <v>0</v>
      </c>
      <c r="Q122" s="196"/>
      <c r="R122" s="197">
        <f>SUM(R123:R129)</f>
        <v>0</v>
      </c>
      <c r="S122" s="196"/>
      <c r="T122" s="198">
        <f>SUM(T123:T129)</f>
        <v>0</v>
      </c>
      <c r="AR122" s="199" t="s">
        <v>138</v>
      </c>
      <c r="AT122" s="200" t="s">
        <v>78</v>
      </c>
      <c r="AU122" s="200" t="s">
        <v>87</v>
      </c>
      <c r="AY122" s="199" t="s">
        <v>129</v>
      </c>
      <c r="BK122" s="201">
        <f>SUM(BK123:BK129)</f>
        <v>0</v>
      </c>
    </row>
    <row r="123" spans="1:65" s="2" customFormat="1" ht="16.5" customHeight="1">
      <c r="A123" s="35"/>
      <c r="B123" s="36"/>
      <c r="C123" s="266" t="s">
        <v>87</v>
      </c>
      <c r="D123" s="266" t="s">
        <v>416</v>
      </c>
      <c r="E123" s="267" t="s">
        <v>969</v>
      </c>
      <c r="F123" s="268" t="s">
        <v>970</v>
      </c>
      <c r="G123" s="269" t="s">
        <v>854</v>
      </c>
      <c r="H123" s="270">
        <v>56</v>
      </c>
      <c r="I123" s="271"/>
      <c r="J123" s="272">
        <f>ROUND(I123*H123,2)</f>
        <v>0</v>
      </c>
      <c r="K123" s="268" t="s">
        <v>1</v>
      </c>
      <c r="L123" s="273"/>
      <c r="M123" s="274" t="s">
        <v>1</v>
      </c>
      <c r="N123" s="275" t="s">
        <v>45</v>
      </c>
      <c r="O123" s="72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5" t="s">
        <v>493</v>
      </c>
      <c r="AT123" s="215" t="s">
        <v>416</v>
      </c>
      <c r="AU123" s="215" t="s">
        <v>138</v>
      </c>
      <c r="AY123" s="18" t="s">
        <v>129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8" t="s">
        <v>138</v>
      </c>
      <c r="BK123" s="216">
        <f>ROUND(I123*H123,2)</f>
        <v>0</v>
      </c>
      <c r="BL123" s="18" t="s">
        <v>186</v>
      </c>
      <c r="BM123" s="215" t="s">
        <v>971</v>
      </c>
    </row>
    <row r="124" spans="1:65" s="2" customFormat="1" ht="16.5" customHeight="1">
      <c r="A124" s="35"/>
      <c r="B124" s="36"/>
      <c r="C124" s="266" t="s">
        <v>138</v>
      </c>
      <c r="D124" s="266" t="s">
        <v>416</v>
      </c>
      <c r="E124" s="267" t="s">
        <v>972</v>
      </c>
      <c r="F124" s="268" t="s">
        <v>973</v>
      </c>
      <c r="G124" s="269" t="s">
        <v>854</v>
      </c>
      <c r="H124" s="270">
        <v>48</v>
      </c>
      <c r="I124" s="271"/>
      <c r="J124" s="272">
        <f>ROUND(I124*H124,2)</f>
        <v>0</v>
      </c>
      <c r="K124" s="268" t="s">
        <v>1</v>
      </c>
      <c r="L124" s="273"/>
      <c r="M124" s="274" t="s">
        <v>1</v>
      </c>
      <c r="N124" s="275" t="s">
        <v>45</v>
      </c>
      <c r="O124" s="72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5" t="s">
        <v>493</v>
      </c>
      <c r="AT124" s="215" t="s">
        <v>416</v>
      </c>
      <c r="AU124" s="215" t="s">
        <v>138</v>
      </c>
      <c r="AY124" s="18" t="s">
        <v>129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8" t="s">
        <v>138</v>
      </c>
      <c r="BK124" s="216">
        <f>ROUND(I124*H124,2)</f>
        <v>0</v>
      </c>
      <c r="BL124" s="18" t="s">
        <v>186</v>
      </c>
      <c r="BM124" s="215" t="s">
        <v>974</v>
      </c>
    </row>
    <row r="125" spans="1:65" s="13" customFormat="1" ht="11.25">
      <c r="B125" s="217"/>
      <c r="C125" s="218"/>
      <c r="D125" s="219" t="s">
        <v>140</v>
      </c>
      <c r="E125" s="220" t="s">
        <v>1</v>
      </c>
      <c r="F125" s="221" t="s">
        <v>975</v>
      </c>
      <c r="G125" s="218"/>
      <c r="H125" s="220" t="s">
        <v>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138</v>
      </c>
      <c r="AV125" s="13" t="s">
        <v>87</v>
      </c>
      <c r="AW125" s="13" t="s">
        <v>35</v>
      </c>
      <c r="AX125" s="13" t="s">
        <v>79</v>
      </c>
      <c r="AY125" s="227" t="s">
        <v>129</v>
      </c>
    </row>
    <row r="126" spans="1:65" s="13" customFormat="1" ht="11.25">
      <c r="B126" s="217"/>
      <c r="C126" s="218"/>
      <c r="D126" s="219" t="s">
        <v>140</v>
      </c>
      <c r="E126" s="220" t="s">
        <v>1</v>
      </c>
      <c r="F126" s="221" t="s">
        <v>976</v>
      </c>
      <c r="G126" s="218"/>
      <c r="H126" s="220" t="s">
        <v>1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138</v>
      </c>
      <c r="AV126" s="13" t="s">
        <v>87</v>
      </c>
      <c r="AW126" s="13" t="s">
        <v>35</v>
      </c>
      <c r="AX126" s="13" t="s">
        <v>79</v>
      </c>
      <c r="AY126" s="227" t="s">
        <v>129</v>
      </c>
    </row>
    <row r="127" spans="1:65" s="14" customFormat="1" ht="11.25">
      <c r="B127" s="228"/>
      <c r="C127" s="229"/>
      <c r="D127" s="219" t="s">
        <v>140</v>
      </c>
      <c r="E127" s="230" t="s">
        <v>1</v>
      </c>
      <c r="F127" s="231" t="s">
        <v>977</v>
      </c>
      <c r="G127" s="229"/>
      <c r="H127" s="232">
        <v>48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140</v>
      </c>
      <c r="AU127" s="238" t="s">
        <v>138</v>
      </c>
      <c r="AV127" s="14" t="s">
        <v>138</v>
      </c>
      <c r="AW127" s="14" t="s">
        <v>35</v>
      </c>
      <c r="AX127" s="14" t="s">
        <v>87</v>
      </c>
      <c r="AY127" s="238" t="s">
        <v>129</v>
      </c>
    </row>
    <row r="128" spans="1:65" s="2" customFormat="1" ht="16.5" customHeight="1">
      <c r="A128" s="35"/>
      <c r="B128" s="36"/>
      <c r="C128" s="266" t="s">
        <v>154</v>
      </c>
      <c r="D128" s="266" t="s">
        <v>416</v>
      </c>
      <c r="E128" s="267" t="s">
        <v>978</v>
      </c>
      <c r="F128" s="268" t="s">
        <v>979</v>
      </c>
      <c r="G128" s="269" t="s">
        <v>135</v>
      </c>
      <c r="H128" s="270">
        <v>60</v>
      </c>
      <c r="I128" s="271"/>
      <c r="J128" s="272">
        <f>ROUND(I128*H128,2)</f>
        <v>0</v>
      </c>
      <c r="K128" s="268" t="s">
        <v>1</v>
      </c>
      <c r="L128" s="273"/>
      <c r="M128" s="274" t="s">
        <v>1</v>
      </c>
      <c r="N128" s="275" t="s">
        <v>45</v>
      </c>
      <c r="O128" s="7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5" t="s">
        <v>493</v>
      </c>
      <c r="AT128" s="215" t="s">
        <v>416</v>
      </c>
      <c r="AU128" s="215" t="s">
        <v>138</v>
      </c>
      <c r="AY128" s="18" t="s">
        <v>129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138</v>
      </c>
      <c r="BK128" s="216">
        <f>ROUND(I128*H128,2)</f>
        <v>0</v>
      </c>
      <c r="BL128" s="18" t="s">
        <v>186</v>
      </c>
      <c r="BM128" s="215" t="s">
        <v>980</v>
      </c>
    </row>
    <row r="129" spans="1:65" s="2" customFormat="1" ht="16.5" customHeight="1">
      <c r="A129" s="35"/>
      <c r="B129" s="36"/>
      <c r="C129" s="266" t="s">
        <v>137</v>
      </c>
      <c r="D129" s="266" t="s">
        <v>416</v>
      </c>
      <c r="E129" s="267" t="s">
        <v>981</v>
      </c>
      <c r="F129" s="268" t="s">
        <v>982</v>
      </c>
      <c r="G129" s="269" t="s">
        <v>259</v>
      </c>
      <c r="H129" s="270">
        <v>15</v>
      </c>
      <c r="I129" s="271"/>
      <c r="J129" s="272">
        <f>ROUND(I129*H129,2)</f>
        <v>0</v>
      </c>
      <c r="K129" s="268" t="s">
        <v>1</v>
      </c>
      <c r="L129" s="273"/>
      <c r="M129" s="274" t="s">
        <v>1</v>
      </c>
      <c r="N129" s="275" t="s">
        <v>45</v>
      </c>
      <c r="O129" s="72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5" t="s">
        <v>493</v>
      </c>
      <c r="AT129" s="215" t="s">
        <v>416</v>
      </c>
      <c r="AU129" s="215" t="s">
        <v>138</v>
      </c>
      <c r="AY129" s="18" t="s">
        <v>129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138</v>
      </c>
      <c r="BK129" s="216">
        <f>ROUND(I129*H129,2)</f>
        <v>0</v>
      </c>
      <c r="BL129" s="18" t="s">
        <v>186</v>
      </c>
      <c r="BM129" s="215" t="s">
        <v>983</v>
      </c>
    </row>
    <row r="130" spans="1:65" s="12" customFormat="1" ht="22.9" customHeight="1">
      <c r="B130" s="188"/>
      <c r="C130" s="189"/>
      <c r="D130" s="190" t="s">
        <v>78</v>
      </c>
      <c r="E130" s="202" t="s">
        <v>984</v>
      </c>
      <c r="F130" s="202" t="s">
        <v>985</v>
      </c>
      <c r="G130" s="189"/>
      <c r="H130" s="189"/>
      <c r="I130" s="192"/>
      <c r="J130" s="203">
        <f>BK130</f>
        <v>0</v>
      </c>
      <c r="K130" s="189"/>
      <c r="L130" s="194"/>
      <c r="M130" s="195"/>
      <c r="N130" s="196"/>
      <c r="O130" s="196"/>
      <c r="P130" s="197">
        <f>SUM(P131:P136)</f>
        <v>0</v>
      </c>
      <c r="Q130" s="196"/>
      <c r="R130" s="197">
        <f>SUM(R131:R136)</f>
        <v>0</v>
      </c>
      <c r="S130" s="196"/>
      <c r="T130" s="198">
        <f>SUM(T131:T136)</f>
        <v>0</v>
      </c>
      <c r="AR130" s="199" t="s">
        <v>138</v>
      </c>
      <c r="AT130" s="200" t="s">
        <v>78</v>
      </c>
      <c r="AU130" s="200" t="s">
        <v>87</v>
      </c>
      <c r="AY130" s="199" t="s">
        <v>129</v>
      </c>
      <c r="BK130" s="201">
        <f>SUM(BK131:BK136)</f>
        <v>0</v>
      </c>
    </row>
    <row r="131" spans="1:65" s="2" customFormat="1" ht="16.5" customHeight="1">
      <c r="A131" s="35"/>
      <c r="B131" s="36"/>
      <c r="C131" s="204" t="s">
        <v>162</v>
      </c>
      <c r="D131" s="204" t="s">
        <v>132</v>
      </c>
      <c r="E131" s="205" t="s">
        <v>986</v>
      </c>
      <c r="F131" s="206" t="s">
        <v>970</v>
      </c>
      <c r="G131" s="207" t="s">
        <v>854</v>
      </c>
      <c r="H131" s="208">
        <v>56</v>
      </c>
      <c r="I131" s="209"/>
      <c r="J131" s="210">
        <f>ROUND(I131*H131,2)</f>
        <v>0</v>
      </c>
      <c r="K131" s="206" t="s">
        <v>1</v>
      </c>
      <c r="L131" s="40"/>
      <c r="M131" s="211" t="s">
        <v>1</v>
      </c>
      <c r="N131" s="212" t="s">
        <v>45</v>
      </c>
      <c r="O131" s="72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5" t="s">
        <v>186</v>
      </c>
      <c r="AT131" s="215" t="s">
        <v>132</v>
      </c>
      <c r="AU131" s="215" t="s">
        <v>138</v>
      </c>
      <c r="AY131" s="18" t="s">
        <v>129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138</v>
      </c>
      <c r="BK131" s="216">
        <f>ROUND(I131*H131,2)</f>
        <v>0</v>
      </c>
      <c r="BL131" s="18" t="s">
        <v>186</v>
      </c>
      <c r="BM131" s="215" t="s">
        <v>987</v>
      </c>
    </row>
    <row r="132" spans="1:65" s="2" customFormat="1" ht="16.5" customHeight="1">
      <c r="A132" s="35"/>
      <c r="B132" s="36"/>
      <c r="C132" s="204" t="s">
        <v>174</v>
      </c>
      <c r="D132" s="204" t="s">
        <v>132</v>
      </c>
      <c r="E132" s="205" t="s">
        <v>988</v>
      </c>
      <c r="F132" s="206" t="s">
        <v>979</v>
      </c>
      <c r="G132" s="207" t="s">
        <v>135</v>
      </c>
      <c r="H132" s="208">
        <v>60</v>
      </c>
      <c r="I132" s="209"/>
      <c r="J132" s="210">
        <f>ROUND(I132*H132,2)</f>
        <v>0</v>
      </c>
      <c r="K132" s="206" t="s">
        <v>1</v>
      </c>
      <c r="L132" s="40"/>
      <c r="M132" s="211" t="s">
        <v>1</v>
      </c>
      <c r="N132" s="212" t="s">
        <v>45</v>
      </c>
      <c r="O132" s="7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5" t="s">
        <v>186</v>
      </c>
      <c r="AT132" s="215" t="s">
        <v>132</v>
      </c>
      <c r="AU132" s="215" t="s">
        <v>138</v>
      </c>
      <c r="AY132" s="18" t="s">
        <v>129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8" t="s">
        <v>138</v>
      </c>
      <c r="BK132" s="216">
        <f>ROUND(I132*H132,2)</f>
        <v>0</v>
      </c>
      <c r="BL132" s="18" t="s">
        <v>186</v>
      </c>
      <c r="BM132" s="215" t="s">
        <v>989</v>
      </c>
    </row>
    <row r="133" spans="1:65" s="2" customFormat="1" ht="16.5" customHeight="1">
      <c r="A133" s="35"/>
      <c r="B133" s="36"/>
      <c r="C133" s="204" t="s">
        <v>167</v>
      </c>
      <c r="D133" s="204" t="s">
        <v>132</v>
      </c>
      <c r="E133" s="205" t="s">
        <v>990</v>
      </c>
      <c r="F133" s="206" t="s">
        <v>973</v>
      </c>
      <c r="G133" s="207" t="s">
        <v>854</v>
      </c>
      <c r="H133" s="208">
        <v>48</v>
      </c>
      <c r="I133" s="209"/>
      <c r="J133" s="210">
        <f>ROUND(I133*H133,2)</f>
        <v>0</v>
      </c>
      <c r="K133" s="206" t="s">
        <v>1</v>
      </c>
      <c r="L133" s="40"/>
      <c r="M133" s="211" t="s">
        <v>1</v>
      </c>
      <c r="N133" s="212" t="s">
        <v>45</v>
      </c>
      <c r="O133" s="7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5" t="s">
        <v>186</v>
      </c>
      <c r="AT133" s="215" t="s">
        <v>132</v>
      </c>
      <c r="AU133" s="215" t="s">
        <v>138</v>
      </c>
      <c r="AY133" s="18" t="s">
        <v>129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138</v>
      </c>
      <c r="BK133" s="216">
        <f>ROUND(I133*H133,2)</f>
        <v>0</v>
      </c>
      <c r="BL133" s="18" t="s">
        <v>186</v>
      </c>
      <c r="BM133" s="215" t="s">
        <v>991</v>
      </c>
    </row>
    <row r="134" spans="1:65" s="13" customFormat="1" ht="11.25">
      <c r="B134" s="217"/>
      <c r="C134" s="218"/>
      <c r="D134" s="219" t="s">
        <v>140</v>
      </c>
      <c r="E134" s="220" t="s">
        <v>1</v>
      </c>
      <c r="F134" s="221" t="s">
        <v>975</v>
      </c>
      <c r="G134" s="218"/>
      <c r="H134" s="220" t="s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140</v>
      </c>
      <c r="AU134" s="227" t="s">
        <v>138</v>
      </c>
      <c r="AV134" s="13" t="s">
        <v>87</v>
      </c>
      <c r="AW134" s="13" t="s">
        <v>35</v>
      </c>
      <c r="AX134" s="13" t="s">
        <v>79</v>
      </c>
      <c r="AY134" s="227" t="s">
        <v>129</v>
      </c>
    </row>
    <row r="135" spans="1:65" s="13" customFormat="1" ht="11.25">
      <c r="B135" s="217"/>
      <c r="C135" s="218"/>
      <c r="D135" s="219" t="s">
        <v>140</v>
      </c>
      <c r="E135" s="220" t="s">
        <v>1</v>
      </c>
      <c r="F135" s="221" t="s">
        <v>976</v>
      </c>
      <c r="G135" s="218"/>
      <c r="H135" s="220" t="s">
        <v>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140</v>
      </c>
      <c r="AU135" s="227" t="s">
        <v>138</v>
      </c>
      <c r="AV135" s="13" t="s">
        <v>87</v>
      </c>
      <c r="AW135" s="13" t="s">
        <v>35</v>
      </c>
      <c r="AX135" s="13" t="s">
        <v>79</v>
      </c>
      <c r="AY135" s="227" t="s">
        <v>129</v>
      </c>
    </row>
    <row r="136" spans="1:65" s="14" customFormat="1" ht="11.25">
      <c r="B136" s="228"/>
      <c r="C136" s="229"/>
      <c r="D136" s="219" t="s">
        <v>140</v>
      </c>
      <c r="E136" s="230" t="s">
        <v>1</v>
      </c>
      <c r="F136" s="231" t="s">
        <v>977</v>
      </c>
      <c r="G136" s="229"/>
      <c r="H136" s="232">
        <v>48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140</v>
      </c>
      <c r="AU136" s="238" t="s">
        <v>138</v>
      </c>
      <c r="AV136" s="14" t="s">
        <v>138</v>
      </c>
      <c r="AW136" s="14" t="s">
        <v>35</v>
      </c>
      <c r="AX136" s="14" t="s">
        <v>87</v>
      </c>
      <c r="AY136" s="238" t="s">
        <v>129</v>
      </c>
    </row>
    <row r="137" spans="1:65" s="12" customFormat="1" ht="22.9" customHeight="1">
      <c r="B137" s="188"/>
      <c r="C137" s="189"/>
      <c r="D137" s="190" t="s">
        <v>78</v>
      </c>
      <c r="E137" s="202" t="s">
        <v>992</v>
      </c>
      <c r="F137" s="202" t="s">
        <v>993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SUM(P138:P139)</f>
        <v>0</v>
      </c>
      <c r="Q137" s="196"/>
      <c r="R137" s="197">
        <f>SUM(R138:R139)</f>
        <v>0</v>
      </c>
      <c r="S137" s="196"/>
      <c r="T137" s="198">
        <f>SUM(T138:T139)</f>
        <v>0</v>
      </c>
      <c r="AR137" s="199" t="s">
        <v>137</v>
      </c>
      <c r="AT137" s="200" t="s">
        <v>78</v>
      </c>
      <c r="AU137" s="200" t="s">
        <v>87</v>
      </c>
      <c r="AY137" s="199" t="s">
        <v>129</v>
      </c>
      <c r="BK137" s="201">
        <f>SUM(BK138:BK139)</f>
        <v>0</v>
      </c>
    </row>
    <row r="138" spans="1:65" s="2" customFormat="1" ht="16.5" customHeight="1">
      <c r="A138" s="35"/>
      <c r="B138" s="36"/>
      <c r="C138" s="204" t="s">
        <v>182</v>
      </c>
      <c r="D138" s="204" t="s">
        <v>132</v>
      </c>
      <c r="E138" s="205" t="s">
        <v>994</v>
      </c>
      <c r="F138" s="206" t="s">
        <v>995</v>
      </c>
      <c r="G138" s="207" t="s">
        <v>996</v>
      </c>
      <c r="H138" s="208">
        <v>1</v>
      </c>
      <c r="I138" s="209"/>
      <c r="J138" s="210">
        <f>ROUND(I138*H138,2)</f>
        <v>0</v>
      </c>
      <c r="K138" s="206" t="s">
        <v>136</v>
      </c>
      <c r="L138" s="40"/>
      <c r="M138" s="211" t="s">
        <v>1</v>
      </c>
      <c r="N138" s="212" t="s">
        <v>45</v>
      </c>
      <c r="O138" s="7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5" t="s">
        <v>997</v>
      </c>
      <c r="AT138" s="215" t="s">
        <v>132</v>
      </c>
      <c r="AU138" s="215" t="s">
        <v>138</v>
      </c>
      <c r="AY138" s="18" t="s">
        <v>129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8" t="s">
        <v>138</v>
      </c>
      <c r="BK138" s="216">
        <f>ROUND(I138*H138,2)</f>
        <v>0</v>
      </c>
      <c r="BL138" s="18" t="s">
        <v>997</v>
      </c>
      <c r="BM138" s="215" t="s">
        <v>998</v>
      </c>
    </row>
    <row r="139" spans="1:65" s="14" customFormat="1" ht="11.25">
      <c r="B139" s="228"/>
      <c r="C139" s="229"/>
      <c r="D139" s="219" t="s">
        <v>140</v>
      </c>
      <c r="E139" s="230" t="s">
        <v>1</v>
      </c>
      <c r="F139" s="231" t="s">
        <v>999</v>
      </c>
      <c r="G139" s="229"/>
      <c r="H139" s="232">
        <v>1</v>
      </c>
      <c r="I139" s="233"/>
      <c r="J139" s="229"/>
      <c r="K139" s="229"/>
      <c r="L139" s="234"/>
      <c r="M139" s="276"/>
      <c r="N139" s="277"/>
      <c r="O139" s="277"/>
      <c r="P139" s="277"/>
      <c r="Q139" s="277"/>
      <c r="R139" s="277"/>
      <c r="S139" s="277"/>
      <c r="T139" s="278"/>
      <c r="AT139" s="238" t="s">
        <v>140</v>
      </c>
      <c r="AU139" s="238" t="s">
        <v>138</v>
      </c>
      <c r="AV139" s="14" t="s">
        <v>138</v>
      </c>
      <c r="AW139" s="14" t="s">
        <v>35</v>
      </c>
      <c r="AX139" s="14" t="s">
        <v>87</v>
      </c>
      <c r="AY139" s="238" t="s">
        <v>129</v>
      </c>
    </row>
    <row r="140" spans="1:65" s="2" customFormat="1" ht="6.95" customHeight="1">
      <c r="A140" s="35"/>
      <c r="B140" s="55"/>
      <c r="C140" s="56"/>
      <c r="D140" s="56"/>
      <c r="E140" s="56"/>
      <c r="F140" s="56"/>
      <c r="G140" s="56"/>
      <c r="H140" s="56"/>
      <c r="I140" s="153"/>
      <c r="J140" s="56"/>
      <c r="K140" s="56"/>
      <c r="L140" s="40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algorithmName="SHA-512" hashValue="z459SihhMQtS4ZG6AUgnGUxWljKdnQ4wh5Nl+Aae+A0i2Wgc20OtSTS/Lsl1miW6rROjYNTz3NcARNP61K9BpA==" saltValue="UhnufmuOTeoIsLEyZLohadqY4/NxUSOxveLX3KE0kC+sqrdu4uIuY6Fc3/7NRZFJvaTcsJM+nh20UhKGPOyELg==" spinCount="100000" sheet="1" objects="1" scenarios="1" formatColumns="0" formatRows="0" autoFilter="0"/>
  <autoFilter ref="C119:K13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87</v>
      </c>
    </row>
    <row r="4" spans="1:46" s="1" customFormat="1" ht="24.95" customHeight="1">
      <c r="B4" s="21"/>
      <c r="D4" s="113" t="s">
        <v>99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16.5" customHeight="1">
      <c r="B7" s="21"/>
      <c r="E7" s="320" t="str">
        <f>'Rekapitulace stavby'!K6</f>
        <v>Revitalizace polyfunkčního bytového domu- ul.Petra Křičky č.p.3106, 3373 - Ostrava</v>
      </c>
      <c r="F7" s="321"/>
      <c r="G7" s="321"/>
      <c r="H7" s="321"/>
      <c r="I7" s="109"/>
      <c r="L7" s="21"/>
    </row>
    <row r="8" spans="1:46" s="2" customFormat="1" ht="12" customHeight="1">
      <c r="A8" s="35"/>
      <c r="B8" s="40"/>
      <c r="C8" s="35"/>
      <c r="D8" s="115" t="s">
        <v>100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2" t="s">
        <v>1000</v>
      </c>
      <c r="F9" s="323"/>
      <c r="G9" s="323"/>
      <c r="H9" s="323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17" t="s">
        <v>19</v>
      </c>
      <c r="G11" s="35"/>
      <c r="H11" s="35"/>
      <c r="I11" s="118" t="s">
        <v>20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17" t="s">
        <v>1001</v>
      </c>
      <c r="G12" s="35"/>
      <c r="H12" s="35"/>
      <c r="I12" s="118" t="s">
        <v>23</v>
      </c>
      <c r="J12" s="119" t="str">
        <f>'Rekapitulace stavby'!AN8</f>
        <v>6. 3. 2020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25</v>
      </c>
      <c r="E14" s="35"/>
      <c r="F14" s="35"/>
      <c r="G14" s="35"/>
      <c r="H14" s="35"/>
      <c r="I14" s="118" t="s">
        <v>26</v>
      </c>
      <c r="J14" s="117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7" t="str">
        <f>IF('Rekapitulace stavby'!E11="","",'Rekapitulace stavby'!E11)</f>
        <v xml:space="preserve"> </v>
      </c>
      <c r="F15" s="35"/>
      <c r="G15" s="35"/>
      <c r="H15" s="35"/>
      <c r="I15" s="118" t="s">
        <v>28</v>
      </c>
      <c r="J15" s="117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29</v>
      </c>
      <c r="E17" s="35"/>
      <c r="F17" s="35"/>
      <c r="G17" s="35"/>
      <c r="H17" s="35"/>
      <c r="I17" s="118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18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31</v>
      </c>
      <c r="E20" s="35"/>
      <c r="F20" s="35"/>
      <c r="G20" s="35"/>
      <c r="H20" s="35"/>
      <c r="I20" s="118" t="s">
        <v>26</v>
      </c>
      <c r="J20" s="117" t="s">
        <v>32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7" t="s">
        <v>33</v>
      </c>
      <c r="F21" s="35"/>
      <c r="G21" s="35"/>
      <c r="H21" s="35"/>
      <c r="I21" s="118" t="s">
        <v>28</v>
      </c>
      <c r="J21" s="117" t="s">
        <v>34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36</v>
      </c>
      <c r="E23" s="35"/>
      <c r="F23" s="35"/>
      <c r="G23" s="35"/>
      <c r="H23" s="35"/>
      <c r="I23" s="118" t="s">
        <v>26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7" t="str">
        <f>IF('Rekapitulace stavby'!E20="","",'Rekapitulace stavby'!E20)</f>
        <v>Hořák</v>
      </c>
      <c r="F24" s="35"/>
      <c r="G24" s="35"/>
      <c r="H24" s="35"/>
      <c r="I24" s="118" t="s">
        <v>28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38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0"/>
      <c r="B27" s="121"/>
      <c r="C27" s="120"/>
      <c r="D27" s="120"/>
      <c r="E27" s="326" t="s">
        <v>1</v>
      </c>
      <c r="F27" s="326"/>
      <c r="G27" s="326"/>
      <c r="H27" s="32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39</v>
      </c>
      <c r="E30" s="35"/>
      <c r="F30" s="35"/>
      <c r="G30" s="35"/>
      <c r="H30" s="35"/>
      <c r="I30" s="116"/>
      <c r="J30" s="127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41</v>
      </c>
      <c r="G32" s="35"/>
      <c r="H32" s="35"/>
      <c r="I32" s="129" t="s">
        <v>40</v>
      </c>
      <c r="J32" s="128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43</v>
      </c>
      <c r="E33" s="115" t="s">
        <v>44</v>
      </c>
      <c r="F33" s="131">
        <f>ROUND((SUM(BE119:BE156)),  2)</f>
        <v>0</v>
      </c>
      <c r="G33" s="35"/>
      <c r="H33" s="35"/>
      <c r="I33" s="132">
        <v>0.21</v>
      </c>
      <c r="J33" s="131">
        <f>ROUND(((SUM(BE119:BE156))*I33),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45</v>
      </c>
      <c r="F34" s="131">
        <f>ROUND((SUM(BF119:BF156)),  2)</f>
        <v>0</v>
      </c>
      <c r="G34" s="35"/>
      <c r="H34" s="35"/>
      <c r="I34" s="132">
        <v>0.15</v>
      </c>
      <c r="J34" s="131">
        <f>ROUND(((SUM(BF119:BF156))*I34),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46</v>
      </c>
      <c r="F35" s="131">
        <f>ROUND((SUM(BG119:BG156)),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47</v>
      </c>
      <c r="F36" s="131">
        <f>ROUND((SUM(BH119:BH156)),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48</v>
      </c>
      <c r="F37" s="131">
        <f>ROUND((SUM(BI119:BI156)),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49</v>
      </c>
      <c r="E39" s="135"/>
      <c r="F39" s="135"/>
      <c r="G39" s="136" t="s">
        <v>50</v>
      </c>
      <c r="H39" s="137" t="s">
        <v>51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I41" s="109"/>
      <c r="L41" s="21"/>
    </row>
    <row r="42" spans="1:31" s="1" customFormat="1" ht="14.45" customHeight="1">
      <c r="B42" s="21"/>
      <c r="I42" s="109"/>
      <c r="L42" s="21"/>
    </row>
    <row r="43" spans="1:31" s="1" customFormat="1" ht="14.45" customHeight="1">
      <c r="B43" s="21"/>
      <c r="I43" s="109"/>
      <c r="L43" s="21"/>
    </row>
    <row r="44" spans="1:31" s="1" customFormat="1" ht="14.45" customHeight="1">
      <c r="B44" s="21"/>
      <c r="I44" s="109"/>
      <c r="L44" s="21"/>
    </row>
    <row r="45" spans="1:31" s="1" customFormat="1" ht="14.45" customHeight="1">
      <c r="B45" s="21"/>
      <c r="I45" s="109"/>
      <c r="L45" s="21"/>
    </row>
    <row r="46" spans="1:31" s="1" customFormat="1" ht="14.45" customHeight="1">
      <c r="B46" s="21"/>
      <c r="I46" s="109"/>
      <c r="L46" s="21"/>
    </row>
    <row r="47" spans="1:31" s="1" customFormat="1" ht="14.45" customHeight="1">
      <c r="B47" s="21"/>
      <c r="I47" s="109"/>
      <c r="L47" s="21"/>
    </row>
    <row r="48" spans="1:31" s="1" customFormat="1" ht="14.45" customHeight="1">
      <c r="B48" s="21"/>
      <c r="I48" s="109"/>
      <c r="L48" s="21"/>
    </row>
    <row r="49" spans="1:31" s="1" customFormat="1" ht="14.45" customHeight="1">
      <c r="B49" s="21"/>
      <c r="I49" s="109"/>
      <c r="L49" s="21"/>
    </row>
    <row r="50" spans="1:31" s="2" customFormat="1" ht="14.45" customHeight="1">
      <c r="B50" s="52"/>
      <c r="D50" s="141" t="s">
        <v>52</v>
      </c>
      <c r="E50" s="142"/>
      <c r="F50" s="142"/>
      <c r="G50" s="141" t="s">
        <v>53</v>
      </c>
      <c r="H50" s="142"/>
      <c r="I50" s="143"/>
      <c r="J50" s="142"/>
      <c r="K50" s="142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4" t="s">
        <v>54</v>
      </c>
      <c r="E61" s="145"/>
      <c r="F61" s="146" t="s">
        <v>55</v>
      </c>
      <c r="G61" s="144" t="s">
        <v>54</v>
      </c>
      <c r="H61" s="145"/>
      <c r="I61" s="147"/>
      <c r="J61" s="148" t="s">
        <v>55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41" t="s">
        <v>56</v>
      </c>
      <c r="E65" s="149"/>
      <c r="F65" s="149"/>
      <c r="G65" s="141" t="s">
        <v>57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4" t="s">
        <v>54</v>
      </c>
      <c r="E76" s="145"/>
      <c r="F76" s="146" t="s">
        <v>55</v>
      </c>
      <c r="G76" s="144" t="s">
        <v>54</v>
      </c>
      <c r="H76" s="145"/>
      <c r="I76" s="147"/>
      <c r="J76" s="148" t="s">
        <v>55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Revitalizace polyfunkčního bytového domu- ul.Petra Křičky č.p.3106, 3373 - Ostrava</v>
      </c>
      <c r="F85" s="328"/>
      <c r="G85" s="328"/>
      <c r="H85" s="328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9" t="str">
        <f>E9</f>
        <v>0640 - Vedlejší rozpočtové náklady</v>
      </c>
      <c r="F87" s="329"/>
      <c r="G87" s="329"/>
      <c r="H87" s="329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Slezská Ostrava</v>
      </c>
      <c r="G89" s="37"/>
      <c r="H89" s="37"/>
      <c r="I89" s="118" t="s">
        <v>23</v>
      </c>
      <c r="J89" s="67" t="str">
        <f>IF(J12="","",J12)</f>
        <v>6. 3. 2020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25</v>
      </c>
      <c r="D91" s="37"/>
      <c r="E91" s="37"/>
      <c r="F91" s="28" t="str">
        <f>E15</f>
        <v xml:space="preserve"> </v>
      </c>
      <c r="G91" s="37"/>
      <c r="H91" s="37"/>
      <c r="I91" s="118" t="s">
        <v>31</v>
      </c>
      <c r="J91" s="33" t="str">
        <f>E21</f>
        <v>MS-projekce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118" t="s">
        <v>36</v>
      </c>
      <c r="J92" s="33" t="str">
        <f>E24</f>
        <v>Hořák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7" t="s">
        <v>103</v>
      </c>
      <c r="D94" s="158"/>
      <c r="E94" s="158"/>
      <c r="F94" s="158"/>
      <c r="G94" s="158"/>
      <c r="H94" s="158"/>
      <c r="I94" s="159"/>
      <c r="J94" s="160" t="s">
        <v>104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61" t="s">
        <v>105</v>
      </c>
      <c r="D96" s="37"/>
      <c r="E96" s="37"/>
      <c r="F96" s="37"/>
      <c r="G96" s="37"/>
      <c r="H96" s="37"/>
      <c r="I96" s="116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106</v>
      </c>
    </row>
    <row r="97" spans="1:31" s="9" customFormat="1" ht="24.95" customHeight="1">
      <c r="B97" s="162"/>
      <c r="C97" s="163"/>
      <c r="D97" s="164" t="s">
        <v>1002</v>
      </c>
      <c r="E97" s="165"/>
      <c r="F97" s="165"/>
      <c r="G97" s="165"/>
      <c r="H97" s="165"/>
      <c r="I97" s="166"/>
      <c r="J97" s="167">
        <f>J120</f>
        <v>0</v>
      </c>
      <c r="K97" s="163"/>
      <c r="L97" s="168"/>
    </row>
    <row r="98" spans="1:31" s="10" customFormat="1" ht="19.899999999999999" customHeight="1">
      <c r="B98" s="169"/>
      <c r="C98" s="170"/>
      <c r="D98" s="171" t="s">
        <v>1003</v>
      </c>
      <c r="E98" s="172"/>
      <c r="F98" s="172"/>
      <c r="G98" s="172"/>
      <c r="H98" s="172"/>
      <c r="I98" s="173"/>
      <c r="J98" s="174">
        <f>J121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1004</v>
      </c>
      <c r="E99" s="172"/>
      <c r="F99" s="172"/>
      <c r="G99" s="172"/>
      <c r="H99" s="172"/>
      <c r="I99" s="173"/>
      <c r="J99" s="174">
        <f>J141</f>
        <v>0</v>
      </c>
      <c r="K99" s="170"/>
      <c r="L99" s="175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116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153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156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114</v>
      </c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116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116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27" t="str">
        <f>E7</f>
        <v>Revitalizace polyfunkčního bytového domu- ul.Petra Křičky č.p.3106, 3373 - Ostrava</v>
      </c>
      <c r="F109" s="328"/>
      <c r="G109" s="328"/>
      <c r="H109" s="328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100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79" t="str">
        <f>E9</f>
        <v>0640 - Vedlejší rozpočtové náklady</v>
      </c>
      <c r="F111" s="329"/>
      <c r="G111" s="329"/>
      <c r="H111" s="329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21</v>
      </c>
      <c r="D113" s="37"/>
      <c r="E113" s="37"/>
      <c r="F113" s="28" t="str">
        <f>F12</f>
        <v>Slezská Ostrava</v>
      </c>
      <c r="G113" s="37"/>
      <c r="H113" s="37"/>
      <c r="I113" s="118" t="s">
        <v>23</v>
      </c>
      <c r="J113" s="67" t="str">
        <f>IF(J12="","",J12)</f>
        <v>6. 3. 2020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25</v>
      </c>
      <c r="D115" s="37"/>
      <c r="E115" s="37"/>
      <c r="F115" s="28" t="str">
        <f>E15</f>
        <v xml:space="preserve"> </v>
      </c>
      <c r="G115" s="37"/>
      <c r="H115" s="37"/>
      <c r="I115" s="118" t="s">
        <v>31</v>
      </c>
      <c r="J115" s="33" t="str">
        <f>E21</f>
        <v>MS-projekce s.r.o.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29</v>
      </c>
      <c r="D116" s="37"/>
      <c r="E116" s="37"/>
      <c r="F116" s="28" t="str">
        <f>IF(E18="","",E18)</f>
        <v>Vyplň údaj</v>
      </c>
      <c r="G116" s="37"/>
      <c r="H116" s="37"/>
      <c r="I116" s="118" t="s">
        <v>36</v>
      </c>
      <c r="J116" s="33" t="str">
        <f>E24</f>
        <v>Hořák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76"/>
      <c r="B118" s="177"/>
      <c r="C118" s="178" t="s">
        <v>115</v>
      </c>
      <c r="D118" s="179" t="s">
        <v>64</v>
      </c>
      <c r="E118" s="179" t="s">
        <v>60</v>
      </c>
      <c r="F118" s="179" t="s">
        <v>61</v>
      </c>
      <c r="G118" s="179" t="s">
        <v>116</v>
      </c>
      <c r="H118" s="179" t="s">
        <v>117</v>
      </c>
      <c r="I118" s="180" t="s">
        <v>118</v>
      </c>
      <c r="J118" s="179" t="s">
        <v>104</v>
      </c>
      <c r="K118" s="181" t="s">
        <v>119</v>
      </c>
      <c r="L118" s="182"/>
      <c r="M118" s="76" t="s">
        <v>1</v>
      </c>
      <c r="N118" s="77" t="s">
        <v>43</v>
      </c>
      <c r="O118" s="77" t="s">
        <v>120</v>
      </c>
      <c r="P118" s="77" t="s">
        <v>121</v>
      </c>
      <c r="Q118" s="77" t="s">
        <v>122</v>
      </c>
      <c r="R118" s="77" t="s">
        <v>123</v>
      </c>
      <c r="S118" s="77" t="s">
        <v>124</v>
      </c>
      <c r="T118" s="78" t="s">
        <v>125</v>
      </c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5"/>
      <c r="B119" s="36"/>
      <c r="C119" s="83" t="s">
        <v>126</v>
      </c>
      <c r="D119" s="37"/>
      <c r="E119" s="37"/>
      <c r="F119" s="37"/>
      <c r="G119" s="37"/>
      <c r="H119" s="37"/>
      <c r="I119" s="116"/>
      <c r="J119" s="183">
        <f>BK119</f>
        <v>0</v>
      </c>
      <c r="K119" s="37"/>
      <c r="L119" s="40"/>
      <c r="M119" s="79"/>
      <c r="N119" s="184"/>
      <c r="O119" s="80"/>
      <c r="P119" s="185">
        <f>P120</f>
        <v>0</v>
      </c>
      <c r="Q119" s="80"/>
      <c r="R119" s="185">
        <f>R120</f>
        <v>0</v>
      </c>
      <c r="S119" s="80"/>
      <c r="T119" s="186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78</v>
      </c>
      <c r="AU119" s="18" t="s">
        <v>106</v>
      </c>
      <c r="BK119" s="187">
        <f>BK120</f>
        <v>0</v>
      </c>
    </row>
    <row r="120" spans="1:65" s="12" customFormat="1" ht="25.9" customHeight="1">
      <c r="B120" s="188"/>
      <c r="C120" s="189"/>
      <c r="D120" s="190" t="s">
        <v>78</v>
      </c>
      <c r="E120" s="191" t="s">
        <v>1005</v>
      </c>
      <c r="F120" s="191" t="s">
        <v>1005</v>
      </c>
      <c r="G120" s="189"/>
      <c r="H120" s="189"/>
      <c r="I120" s="192"/>
      <c r="J120" s="193">
        <f>BK120</f>
        <v>0</v>
      </c>
      <c r="K120" s="189"/>
      <c r="L120" s="194"/>
      <c r="M120" s="195"/>
      <c r="N120" s="196"/>
      <c r="O120" s="196"/>
      <c r="P120" s="197">
        <f>P121+P141</f>
        <v>0</v>
      </c>
      <c r="Q120" s="196"/>
      <c r="R120" s="197">
        <f>R121+R141</f>
        <v>0</v>
      </c>
      <c r="S120" s="196"/>
      <c r="T120" s="198">
        <f>T121+T141</f>
        <v>0</v>
      </c>
      <c r="AR120" s="199" t="s">
        <v>87</v>
      </c>
      <c r="AT120" s="200" t="s">
        <v>78</v>
      </c>
      <c r="AU120" s="200" t="s">
        <v>79</v>
      </c>
      <c r="AY120" s="199" t="s">
        <v>129</v>
      </c>
      <c r="BK120" s="201">
        <f>BK121+BK141</f>
        <v>0</v>
      </c>
    </row>
    <row r="121" spans="1:65" s="12" customFormat="1" ht="22.9" customHeight="1">
      <c r="B121" s="188"/>
      <c r="C121" s="189"/>
      <c r="D121" s="190" t="s">
        <v>78</v>
      </c>
      <c r="E121" s="202" t="s">
        <v>1006</v>
      </c>
      <c r="F121" s="202" t="s">
        <v>1007</v>
      </c>
      <c r="G121" s="189"/>
      <c r="H121" s="189"/>
      <c r="I121" s="192"/>
      <c r="J121" s="203">
        <f>BK121</f>
        <v>0</v>
      </c>
      <c r="K121" s="189"/>
      <c r="L121" s="194"/>
      <c r="M121" s="195"/>
      <c r="N121" s="196"/>
      <c r="O121" s="196"/>
      <c r="P121" s="197">
        <f>SUM(P122:P140)</f>
        <v>0</v>
      </c>
      <c r="Q121" s="196"/>
      <c r="R121" s="197">
        <f>SUM(R122:R140)</f>
        <v>0</v>
      </c>
      <c r="S121" s="196"/>
      <c r="T121" s="198">
        <f>SUM(T122:T140)</f>
        <v>0</v>
      </c>
      <c r="AR121" s="199" t="s">
        <v>162</v>
      </c>
      <c r="AT121" s="200" t="s">
        <v>78</v>
      </c>
      <c r="AU121" s="200" t="s">
        <v>87</v>
      </c>
      <c r="AY121" s="199" t="s">
        <v>129</v>
      </c>
      <c r="BK121" s="201">
        <f>SUM(BK122:BK140)</f>
        <v>0</v>
      </c>
    </row>
    <row r="122" spans="1:65" s="2" customFormat="1" ht="16.5" customHeight="1">
      <c r="A122" s="35"/>
      <c r="B122" s="36"/>
      <c r="C122" s="204" t="s">
        <v>87</v>
      </c>
      <c r="D122" s="204" t="s">
        <v>132</v>
      </c>
      <c r="E122" s="205" t="s">
        <v>1008</v>
      </c>
      <c r="F122" s="206" t="s">
        <v>1009</v>
      </c>
      <c r="G122" s="207" t="s">
        <v>1010</v>
      </c>
      <c r="H122" s="208">
        <v>1</v>
      </c>
      <c r="I122" s="209"/>
      <c r="J122" s="210">
        <f>ROUND(I122*H122,2)</f>
        <v>0</v>
      </c>
      <c r="K122" s="206" t="s">
        <v>1</v>
      </c>
      <c r="L122" s="40"/>
      <c r="M122" s="211" t="s">
        <v>1</v>
      </c>
      <c r="N122" s="212" t="s">
        <v>45</v>
      </c>
      <c r="O122" s="72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5" t="s">
        <v>1011</v>
      </c>
      <c r="AT122" s="215" t="s">
        <v>132</v>
      </c>
      <c r="AU122" s="215" t="s">
        <v>138</v>
      </c>
      <c r="AY122" s="18" t="s">
        <v>129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8" t="s">
        <v>138</v>
      </c>
      <c r="BK122" s="216">
        <f>ROUND(I122*H122,2)</f>
        <v>0</v>
      </c>
      <c r="BL122" s="18" t="s">
        <v>1011</v>
      </c>
      <c r="BM122" s="215" t="s">
        <v>1012</v>
      </c>
    </row>
    <row r="123" spans="1:65" s="13" customFormat="1" ht="11.25">
      <c r="B123" s="217"/>
      <c r="C123" s="218"/>
      <c r="D123" s="219" t="s">
        <v>140</v>
      </c>
      <c r="E123" s="220" t="s">
        <v>1</v>
      </c>
      <c r="F123" s="221" t="s">
        <v>1013</v>
      </c>
      <c r="G123" s="218"/>
      <c r="H123" s="220" t="s">
        <v>1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140</v>
      </c>
      <c r="AU123" s="227" t="s">
        <v>138</v>
      </c>
      <c r="AV123" s="13" t="s">
        <v>87</v>
      </c>
      <c r="AW123" s="13" t="s">
        <v>35</v>
      </c>
      <c r="AX123" s="13" t="s">
        <v>79</v>
      </c>
      <c r="AY123" s="227" t="s">
        <v>129</v>
      </c>
    </row>
    <row r="124" spans="1:65" s="13" customFormat="1" ht="11.25">
      <c r="B124" s="217"/>
      <c r="C124" s="218"/>
      <c r="D124" s="219" t="s">
        <v>140</v>
      </c>
      <c r="E124" s="220" t="s">
        <v>1</v>
      </c>
      <c r="F124" s="221" t="s">
        <v>1014</v>
      </c>
      <c r="G124" s="218"/>
      <c r="H124" s="220" t="s">
        <v>1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138</v>
      </c>
      <c r="AV124" s="13" t="s">
        <v>87</v>
      </c>
      <c r="AW124" s="13" t="s">
        <v>35</v>
      </c>
      <c r="AX124" s="13" t="s">
        <v>79</v>
      </c>
      <c r="AY124" s="227" t="s">
        <v>129</v>
      </c>
    </row>
    <row r="125" spans="1:65" s="13" customFormat="1" ht="22.5">
      <c r="B125" s="217"/>
      <c r="C125" s="218"/>
      <c r="D125" s="219" t="s">
        <v>140</v>
      </c>
      <c r="E125" s="220" t="s">
        <v>1</v>
      </c>
      <c r="F125" s="221" t="s">
        <v>1015</v>
      </c>
      <c r="G125" s="218"/>
      <c r="H125" s="220" t="s">
        <v>1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140</v>
      </c>
      <c r="AU125" s="227" t="s">
        <v>138</v>
      </c>
      <c r="AV125" s="13" t="s">
        <v>87</v>
      </c>
      <c r="AW125" s="13" t="s">
        <v>35</v>
      </c>
      <c r="AX125" s="13" t="s">
        <v>79</v>
      </c>
      <c r="AY125" s="227" t="s">
        <v>129</v>
      </c>
    </row>
    <row r="126" spans="1:65" s="13" customFormat="1" ht="11.25">
      <c r="B126" s="217"/>
      <c r="C126" s="218"/>
      <c r="D126" s="219" t="s">
        <v>140</v>
      </c>
      <c r="E126" s="220" t="s">
        <v>1</v>
      </c>
      <c r="F126" s="221" t="s">
        <v>1016</v>
      </c>
      <c r="G126" s="218"/>
      <c r="H126" s="220" t="s">
        <v>1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138</v>
      </c>
      <c r="AV126" s="13" t="s">
        <v>87</v>
      </c>
      <c r="AW126" s="13" t="s">
        <v>35</v>
      </c>
      <c r="AX126" s="13" t="s">
        <v>79</v>
      </c>
      <c r="AY126" s="227" t="s">
        <v>129</v>
      </c>
    </row>
    <row r="127" spans="1:65" s="14" customFormat="1" ht="11.25">
      <c r="B127" s="228"/>
      <c r="C127" s="229"/>
      <c r="D127" s="219" t="s">
        <v>140</v>
      </c>
      <c r="E127" s="230" t="s">
        <v>1</v>
      </c>
      <c r="F127" s="231" t="s">
        <v>1017</v>
      </c>
      <c r="G127" s="229"/>
      <c r="H127" s="232">
        <v>1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140</v>
      </c>
      <c r="AU127" s="238" t="s">
        <v>138</v>
      </c>
      <c r="AV127" s="14" t="s">
        <v>138</v>
      </c>
      <c r="AW127" s="14" t="s">
        <v>35</v>
      </c>
      <c r="AX127" s="14" t="s">
        <v>87</v>
      </c>
      <c r="AY127" s="238" t="s">
        <v>129</v>
      </c>
    </row>
    <row r="128" spans="1:65" s="2" customFormat="1" ht="16.5" customHeight="1">
      <c r="A128" s="35"/>
      <c r="B128" s="36"/>
      <c r="C128" s="204" t="s">
        <v>138</v>
      </c>
      <c r="D128" s="204" t="s">
        <v>132</v>
      </c>
      <c r="E128" s="205" t="s">
        <v>1018</v>
      </c>
      <c r="F128" s="206" t="s">
        <v>1019</v>
      </c>
      <c r="G128" s="207" t="s">
        <v>1010</v>
      </c>
      <c r="H128" s="208">
        <v>1</v>
      </c>
      <c r="I128" s="209"/>
      <c r="J128" s="210">
        <f>ROUND(I128*H128,2)</f>
        <v>0</v>
      </c>
      <c r="K128" s="206" t="s">
        <v>1</v>
      </c>
      <c r="L128" s="40"/>
      <c r="M128" s="211" t="s">
        <v>1</v>
      </c>
      <c r="N128" s="212" t="s">
        <v>45</v>
      </c>
      <c r="O128" s="72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5" t="s">
        <v>1011</v>
      </c>
      <c r="AT128" s="215" t="s">
        <v>132</v>
      </c>
      <c r="AU128" s="215" t="s">
        <v>138</v>
      </c>
      <c r="AY128" s="18" t="s">
        <v>129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138</v>
      </c>
      <c r="BK128" s="216">
        <f>ROUND(I128*H128,2)</f>
        <v>0</v>
      </c>
      <c r="BL128" s="18" t="s">
        <v>1011</v>
      </c>
      <c r="BM128" s="215" t="s">
        <v>1020</v>
      </c>
    </row>
    <row r="129" spans="1:65" s="13" customFormat="1" ht="11.25">
      <c r="B129" s="217"/>
      <c r="C129" s="218"/>
      <c r="D129" s="219" t="s">
        <v>140</v>
      </c>
      <c r="E129" s="220" t="s">
        <v>1</v>
      </c>
      <c r="F129" s="221" t="s">
        <v>1021</v>
      </c>
      <c r="G129" s="218"/>
      <c r="H129" s="220" t="s">
        <v>1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138</v>
      </c>
      <c r="AV129" s="13" t="s">
        <v>87</v>
      </c>
      <c r="AW129" s="13" t="s">
        <v>35</v>
      </c>
      <c r="AX129" s="13" t="s">
        <v>79</v>
      </c>
      <c r="AY129" s="227" t="s">
        <v>129</v>
      </c>
    </row>
    <row r="130" spans="1:65" s="13" customFormat="1" ht="11.25">
      <c r="B130" s="217"/>
      <c r="C130" s="218"/>
      <c r="D130" s="219" t="s">
        <v>140</v>
      </c>
      <c r="E130" s="220" t="s">
        <v>1</v>
      </c>
      <c r="F130" s="221" t="s">
        <v>1022</v>
      </c>
      <c r="G130" s="218"/>
      <c r="H130" s="220" t="s">
        <v>1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140</v>
      </c>
      <c r="AU130" s="227" t="s">
        <v>138</v>
      </c>
      <c r="AV130" s="13" t="s">
        <v>87</v>
      </c>
      <c r="AW130" s="13" t="s">
        <v>35</v>
      </c>
      <c r="AX130" s="13" t="s">
        <v>79</v>
      </c>
      <c r="AY130" s="227" t="s">
        <v>129</v>
      </c>
    </row>
    <row r="131" spans="1:65" s="13" customFormat="1" ht="11.25">
      <c r="B131" s="217"/>
      <c r="C131" s="218"/>
      <c r="D131" s="219" t="s">
        <v>140</v>
      </c>
      <c r="E131" s="220" t="s">
        <v>1</v>
      </c>
      <c r="F131" s="221" t="s">
        <v>1023</v>
      </c>
      <c r="G131" s="218"/>
      <c r="H131" s="220" t="s">
        <v>1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140</v>
      </c>
      <c r="AU131" s="227" t="s">
        <v>138</v>
      </c>
      <c r="AV131" s="13" t="s">
        <v>87</v>
      </c>
      <c r="AW131" s="13" t="s">
        <v>35</v>
      </c>
      <c r="AX131" s="13" t="s">
        <v>79</v>
      </c>
      <c r="AY131" s="227" t="s">
        <v>129</v>
      </c>
    </row>
    <row r="132" spans="1:65" s="13" customFormat="1" ht="11.25">
      <c r="B132" s="217"/>
      <c r="C132" s="218"/>
      <c r="D132" s="219" t="s">
        <v>140</v>
      </c>
      <c r="E132" s="220" t="s">
        <v>1</v>
      </c>
      <c r="F132" s="221" t="s">
        <v>1024</v>
      </c>
      <c r="G132" s="218"/>
      <c r="H132" s="220" t="s">
        <v>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138</v>
      </c>
      <c r="AV132" s="13" t="s">
        <v>87</v>
      </c>
      <c r="AW132" s="13" t="s">
        <v>35</v>
      </c>
      <c r="AX132" s="13" t="s">
        <v>79</v>
      </c>
      <c r="AY132" s="227" t="s">
        <v>129</v>
      </c>
    </row>
    <row r="133" spans="1:65" s="13" customFormat="1" ht="11.25">
      <c r="B133" s="217"/>
      <c r="C133" s="218"/>
      <c r="D133" s="219" t="s">
        <v>140</v>
      </c>
      <c r="E133" s="220" t="s">
        <v>1</v>
      </c>
      <c r="F133" s="221" t="s">
        <v>1025</v>
      </c>
      <c r="G133" s="218"/>
      <c r="H133" s="220" t="s">
        <v>1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140</v>
      </c>
      <c r="AU133" s="227" t="s">
        <v>138</v>
      </c>
      <c r="AV133" s="13" t="s">
        <v>87</v>
      </c>
      <c r="AW133" s="13" t="s">
        <v>35</v>
      </c>
      <c r="AX133" s="13" t="s">
        <v>79</v>
      </c>
      <c r="AY133" s="227" t="s">
        <v>129</v>
      </c>
    </row>
    <row r="134" spans="1:65" s="14" customFormat="1" ht="11.25">
      <c r="B134" s="228"/>
      <c r="C134" s="229"/>
      <c r="D134" s="219" t="s">
        <v>140</v>
      </c>
      <c r="E134" s="230" t="s">
        <v>1</v>
      </c>
      <c r="F134" s="231" t="s">
        <v>1017</v>
      </c>
      <c r="G134" s="229"/>
      <c r="H134" s="232">
        <v>1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140</v>
      </c>
      <c r="AU134" s="238" t="s">
        <v>138</v>
      </c>
      <c r="AV134" s="14" t="s">
        <v>138</v>
      </c>
      <c r="AW134" s="14" t="s">
        <v>35</v>
      </c>
      <c r="AX134" s="14" t="s">
        <v>87</v>
      </c>
      <c r="AY134" s="238" t="s">
        <v>129</v>
      </c>
    </row>
    <row r="135" spans="1:65" s="2" customFormat="1" ht="16.5" customHeight="1">
      <c r="A135" s="35"/>
      <c r="B135" s="36"/>
      <c r="C135" s="204" t="s">
        <v>154</v>
      </c>
      <c r="D135" s="204" t="s">
        <v>132</v>
      </c>
      <c r="E135" s="205" t="s">
        <v>1026</v>
      </c>
      <c r="F135" s="206" t="s">
        <v>1027</v>
      </c>
      <c r="G135" s="207" t="s">
        <v>1010</v>
      </c>
      <c r="H135" s="208">
        <v>1</v>
      </c>
      <c r="I135" s="209"/>
      <c r="J135" s="210">
        <f>ROUND(I135*H135,2)</f>
        <v>0</v>
      </c>
      <c r="K135" s="206" t="s">
        <v>1</v>
      </c>
      <c r="L135" s="40"/>
      <c r="M135" s="211" t="s">
        <v>1</v>
      </c>
      <c r="N135" s="212" t="s">
        <v>45</v>
      </c>
      <c r="O135" s="72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5" t="s">
        <v>1011</v>
      </c>
      <c r="AT135" s="215" t="s">
        <v>132</v>
      </c>
      <c r="AU135" s="215" t="s">
        <v>138</v>
      </c>
      <c r="AY135" s="18" t="s">
        <v>129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8" t="s">
        <v>138</v>
      </c>
      <c r="BK135" s="216">
        <f>ROUND(I135*H135,2)</f>
        <v>0</v>
      </c>
      <c r="BL135" s="18" t="s">
        <v>1011</v>
      </c>
      <c r="BM135" s="215" t="s">
        <v>1028</v>
      </c>
    </row>
    <row r="136" spans="1:65" s="13" customFormat="1" ht="11.25">
      <c r="B136" s="217"/>
      <c r="C136" s="218"/>
      <c r="D136" s="219" t="s">
        <v>140</v>
      </c>
      <c r="E136" s="220" t="s">
        <v>1</v>
      </c>
      <c r="F136" s="221" t="s">
        <v>1021</v>
      </c>
      <c r="G136" s="218"/>
      <c r="H136" s="220" t="s">
        <v>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140</v>
      </c>
      <c r="AU136" s="227" t="s">
        <v>138</v>
      </c>
      <c r="AV136" s="13" t="s">
        <v>87</v>
      </c>
      <c r="AW136" s="13" t="s">
        <v>35</v>
      </c>
      <c r="AX136" s="13" t="s">
        <v>79</v>
      </c>
      <c r="AY136" s="227" t="s">
        <v>129</v>
      </c>
    </row>
    <row r="137" spans="1:65" s="13" customFormat="1" ht="11.25">
      <c r="B137" s="217"/>
      <c r="C137" s="218"/>
      <c r="D137" s="219" t="s">
        <v>140</v>
      </c>
      <c r="E137" s="220" t="s">
        <v>1</v>
      </c>
      <c r="F137" s="221" t="s">
        <v>1029</v>
      </c>
      <c r="G137" s="218"/>
      <c r="H137" s="220" t="s">
        <v>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138</v>
      </c>
      <c r="AV137" s="13" t="s">
        <v>87</v>
      </c>
      <c r="AW137" s="13" t="s">
        <v>35</v>
      </c>
      <c r="AX137" s="13" t="s">
        <v>79</v>
      </c>
      <c r="AY137" s="227" t="s">
        <v>129</v>
      </c>
    </row>
    <row r="138" spans="1:65" s="13" customFormat="1" ht="11.25">
      <c r="B138" s="217"/>
      <c r="C138" s="218"/>
      <c r="D138" s="219" t="s">
        <v>140</v>
      </c>
      <c r="E138" s="220" t="s">
        <v>1</v>
      </c>
      <c r="F138" s="221" t="s">
        <v>1030</v>
      </c>
      <c r="G138" s="218"/>
      <c r="H138" s="220" t="s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138</v>
      </c>
      <c r="AV138" s="13" t="s">
        <v>87</v>
      </c>
      <c r="AW138" s="13" t="s">
        <v>35</v>
      </c>
      <c r="AX138" s="13" t="s">
        <v>79</v>
      </c>
      <c r="AY138" s="227" t="s">
        <v>129</v>
      </c>
    </row>
    <row r="139" spans="1:65" s="14" customFormat="1" ht="11.25">
      <c r="B139" s="228"/>
      <c r="C139" s="229"/>
      <c r="D139" s="219" t="s">
        <v>140</v>
      </c>
      <c r="E139" s="230" t="s">
        <v>1</v>
      </c>
      <c r="F139" s="231" t="s">
        <v>1017</v>
      </c>
      <c r="G139" s="229"/>
      <c r="H139" s="232">
        <v>1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140</v>
      </c>
      <c r="AU139" s="238" t="s">
        <v>138</v>
      </c>
      <c r="AV139" s="14" t="s">
        <v>138</v>
      </c>
      <c r="AW139" s="14" t="s">
        <v>35</v>
      </c>
      <c r="AX139" s="14" t="s">
        <v>87</v>
      </c>
      <c r="AY139" s="238" t="s">
        <v>129</v>
      </c>
    </row>
    <row r="140" spans="1:65" s="2" customFormat="1" ht="16.5" customHeight="1">
      <c r="A140" s="35"/>
      <c r="B140" s="36"/>
      <c r="C140" s="204" t="s">
        <v>137</v>
      </c>
      <c r="D140" s="204" t="s">
        <v>132</v>
      </c>
      <c r="E140" s="205" t="s">
        <v>1031</v>
      </c>
      <c r="F140" s="206" t="s">
        <v>1032</v>
      </c>
      <c r="G140" s="207" t="s">
        <v>1033</v>
      </c>
      <c r="H140" s="208">
        <v>1</v>
      </c>
      <c r="I140" s="209"/>
      <c r="J140" s="210">
        <f>ROUND(I140*H140,2)</f>
        <v>0</v>
      </c>
      <c r="K140" s="206" t="s">
        <v>136</v>
      </c>
      <c r="L140" s="40"/>
      <c r="M140" s="211" t="s">
        <v>1</v>
      </c>
      <c r="N140" s="212" t="s">
        <v>45</v>
      </c>
      <c r="O140" s="72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5" t="s">
        <v>1011</v>
      </c>
      <c r="AT140" s="215" t="s">
        <v>132</v>
      </c>
      <c r="AU140" s="215" t="s">
        <v>138</v>
      </c>
      <c r="AY140" s="18" t="s">
        <v>129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138</v>
      </c>
      <c r="BK140" s="216">
        <f>ROUND(I140*H140,2)</f>
        <v>0</v>
      </c>
      <c r="BL140" s="18" t="s">
        <v>1011</v>
      </c>
      <c r="BM140" s="215" t="s">
        <v>1034</v>
      </c>
    </row>
    <row r="141" spans="1:65" s="12" customFormat="1" ht="22.9" customHeight="1">
      <c r="B141" s="188"/>
      <c r="C141" s="189"/>
      <c r="D141" s="190" t="s">
        <v>78</v>
      </c>
      <c r="E141" s="202" t="s">
        <v>1035</v>
      </c>
      <c r="F141" s="202" t="s">
        <v>1036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SUM(P142:P156)</f>
        <v>0</v>
      </c>
      <c r="Q141" s="196"/>
      <c r="R141" s="197">
        <f>SUM(R142:R156)</f>
        <v>0</v>
      </c>
      <c r="S141" s="196"/>
      <c r="T141" s="198">
        <f>SUM(T142:T156)</f>
        <v>0</v>
      </c>
      <c r="AR141" s="199" t="s">
        <v>87</v>
      </c>
      <c r="AT141" s="200" t="s">
        <v>78</v>
      </c>
      <c r="AU141" s="200" t="s">
        <v>87</v>
      </c>
      <c r="AY141" s="199" t="s">
        <v>129</v>
      </c>
      <c r="BK141" s="201">
        <f>SUM(BK142:BK156)</f>
        <v>0</v>
      </c>
    </row>
    <row r="142" spans="1:65" s="2" customFormat="1" ht="16.5" customHeight="1">
      <c r="A142" s="35"/>
      <c r="B142" s="36"/>
      <c r="C142" s="204" t="s">
        <v>162</v>
      </c>
      <c r="D142" s="204" t="s">
        <v>132</v>
      </c>
      <c r="E142" s="205" t="s">
        <v>1037</v>
      </c>
      <c r="F142" s="206" t="s">
        <v>1038</v>
      </c>
      <c r="G142" s="207" t="s">
        <v>1010</v>
      </c>
      <c r="H142" s="208">
        <v>1</v>
      </c>
      <c r="I142" s="209"/>
      <c r="J142" s="210">
        <f>ROUND(I142*H142,2)</f>
        <v>0</v>
      </c>
      <c r="K142" s="206" t="s">
        <v>1</v>
      </c>
      <c r="L142" s="40"/>
      <c r="M142" s="211" t="s">
        <v>1</v>
      </c>
      <c r="N142" s="212" t="s">
        <v>45</v>
      </c>
      <c r="O142" s="72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5" t="s">
        <v>1011</v>
      </c>
      <c r="AT142" s="215" t="s">
        <v>132</v>
      </c>
      <c r="AU142" s="215" t="s">
        <v>138</v>
      </c>
      <c r="AY142" s="18" t="s">
        <v>129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8" t="s">
        <v>138</v>
      </c>
      <c r="BK142" s="216">
        <f>ROUND(I142*H142,2)</f>
        <v>0</v>
      </c>
      <c r="BL142" s="18" t="s">
        <v>1011</v>
      </c>
      <c r="BM142" s="215" t="s">
        <v>1039</v>
      </c>
    </row>
    <row r="143" spans="1:65" s="13" customFormat="1" ht="11.25">
      <c r="B143" s="217"/>
      <c r="C143" s="218"/>
      <c r="D143" s="219" t="s">
        <v>140</v>
      </c>
      <c r="E143" s="220" t="s">
        <v>1</v>
      </c>
      <c r="F143" s="221" t="s">
        <v>1021</v>
      </c>
      <c r="G143" s="218"/>
      <c r="H143" s="220" t="s">
        <v>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140</v>
      </c>
      <c r="AU143" s="227" t="s">
        <v>138</v>
      </c>
      <c r="AV143" s="13" t="s">
        <v>87</v>
      </c>
      <c r="AW143" s="13" t="s">
        <v>35</v>
      </c>
      <c r="AX143" s="13" t="s">
        <v>79</v>
      </c>
      <c r="AY143" s="227" t="s">
        <v>129</v>
      </c>
    </row>
    <row r="144" spans="1:65" s="13" customFormat="1" ht="22.5">
      <c r="B144" s="217"/>
      <c r="C144" s="218"/>
      <c r="D144" s="219" t="s">
        <v>140</v>
      </c>
      <c r="E144" s="220" t="s">
        <v>1</v>
      </c>
      <c r="F144" s="221" t="s">
        <v>1040</v>
      </c>
      <c r="G144" s="218"/>
      <c r="H144" s="220" t="s">
        <v>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140</v>
      </c>
      <c r="AU144" s="227" t="s">
        <v>138</v>
      </c>
      <c r="AV144" s="13" t="s">
        <v>87</v>
      </c>
      <c r="AW144" s="13" t="s">
        <v>35</v>
      </c>
      <c r="AX144" s="13" t="s">
        <v>79</v>
      </c>
      <c r="AY144" s="227" t="s">
        <v>129</v>
      </c>
    </row>
    <row r="145" spans="1:65" s="13" customFormat="1" ht="11.25">
      <c r="B145" s="217"/>
      <c r="C145" s="218"/>
      <c r="D145" s="219" t="s">
        <v>140</v>
      </c>
      <c r="E145" s="220" t="s">
        <v>1</v>
      </c>
      <c r="F145" s="221" t="s">
        <v>1041</v>
      </c>
      <c r="G145" s="218"/>
      <c r="H145" s="220" t="s">
        <v>1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140</v>
      </c>
      <c r="AU145" s="227" t="s">
        <v>138</v>
      </c>
      <c r="AV145" s="13" t="s">
        <v>87</v>
      </c>
      <c r="AW145" s="13" t="s">
        <v>35</v>
      </c>
      <c r="AX145" s="13" t="s">
        <v>79</v>
      </c>
      <c r="AY145" s="227" t="s">
        <v>129</v>
      </c>
    </row>
    <row r="146" spans="1:65" s="13" customFormat="1" ht="11.25">
      <c r="B146" s="217"/>
      <c r="C146" s="218"/>
      <c r="D146" s="219" t="s">
        <v>140</v>
      </c>
      <c r="E146" s="220" t="s">
        <v>1</v>
      </c>
      <c r="F146" s="221" t="s">
        <v>1042</v>
      </c>
      <c r="G146" s="218"/>
      <c r="H146" s="220" t="s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140</v>
      </c>
      <c r="AU146" s="227" t="s">
        <v>138</v>
      </c>
      <c r="AV146" s="13" t="s">
        <v>87</v>
      </c>
      <c r="AW146" s="13" t="s">
        <v>35</v>
      </c>
      <c r="AX146" s="13" t="s">
        <v>79</v>
      </c>
      <c r="AY146" s="227" t="s">
        <v>129</v>
      </c>
    </row>
    <row r="147" spans="1:65" s="13" customFormat="1" ht="11.25">
      <c r="B147" s="217"/>
      <c r="C147" s="218"/>
      <c r="D147" s="219" t="s">
        <v>140</v>
      </c>
      <c r="E147" s="220" t="s">
        <v>1</v>
      </c>
      <c r="F147" s="221" t="s">
        <v>1043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140</v>
      </c>
      <c r="AU147" s="227" t="s">
        <v>138</v>
      </c>
      <c r="AV147" s="13" t="s">
        <v>87</v>
      </c>
      <c r="AW147" s="13" t="s">
        <v>35</v>
      </c>
      <c r="AX147" s="13" t="s">
        <v>79</v>
      </c>
      <c r="AY147" s="227" t="s">
        <v>129</v>
      </c>
    </row>
    <row r="148" spans="1:65" s="13" customFormat="1" ht="11.25">
      <c r="B148" s="217"/>
      <c r="C148" s="218"/>
      <c r="D148" s="219" t="s">
        <v>140</v>
      </c>
      <c r="E148" s="220" t="s">
        <v>1</v>
      </c>
      <c r="F148" s="221" t="s">
        <v>1044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140</v>
      </c>
      <c r="AU148" s="227" t="s">
        <v>138</v>
      </c>
      <c r="AV148" s="13" t="s">
        <v>87</v>
      </c>
      <c r="AW148" s="13" t="s">
        <v>35</v>
      </c>
      <c r="AX148" s="13" t="s">
        <v>79</v>
      </c>
      <c r="AY148" s="227" t="s">
        <v>129</v>
      </c>
    </row>
    <row r="149" spans="1:65" s="13" customFormat="1" ht="11.25">
      <c r="B149" s="217"/>
      <c r="C149" s="218"/>
      <c r="D149" s="219" t="s">
        <v>140</v>
      </c>
      <c r="E149" s="220" t="s">
        <v>1</v>
      </c>
      <c r="F149" s="221" t="s">
        <v>1045</v>
      </c>
      <c r="G149" s="218"/>
      <c r="H149" s="220" t="s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140</v>
      </c>
      <c r="AU149" s="227" t="s">
        <v>138</v>
      </c>
      <c r="AV149" s="13" t="s">
        <v>87</v>
      </c>
      <c r="AW149" s="13" t="s">
        <v>35</v>
      </c>
      <c r="AX149" s="13" t="s">
        <v>79</v>
      </c>
      <c r="AY149" s="227" t="s">
        <v>129</v>
      </c>
    </row>
    <row r="150" spans="1:65" s="13" customFormat="1" ht="11.25">
      <c r="B150" s="217"/>
      <c r="C150" s="218"/>
      <c r="D150" s="219" t="s">
        <v>140</v>
      </c>
      <c r="E150" s="220" t="s">
        <v>1</v>
      </c>
      <c r="F150" s="221" t="s">
        <v>1046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138</v>
      </c>
      <c r="AV150" s="13" t="s">
        <v>87</v>
      </c>
      <c r="AW150" s="13" t="s">
        <v>35</v>
      </c>
      <c r="AX150" s="13" t="s">
        <v>79</v>
      </c>
      <c r="AY150" s="227" t="s">
        <v>129</v>
      </c>
    </row>
    <row r="151" spans="1:65" s="13" customFormat="1" ht="22.5">
      <c r="B151" s="217"/>
      <c r="C151" s="218"/>
      <c r="D151" s="219" t="s">
        <v>140</v>
      </c>
      <c r="E151" s="220" t="s">
        <v>1</v>
      </c>
      <c r="F151" s="221" t="s">
        <v>1047</v>
      </c>
      <c r="G151" s="218"/>
      <c r="H151" s="220" t="s">
        <v>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140</v>
      </c>
      <c r="AU151" s="227" t="s">
        <v>138</v>
      </c>
      <c r="AV151" s="13" t="s">
        <v>87</v>
      </c>
      <c r="AW151" s="13" t="s">
        <v>35</v>
      </c>
      <c r="AX151" s="13" t="s">
        <v>79</v>
      </c>
      <c r="AY151" s="227" t="s">
        <v>129</v>
      </c>
    </row>
    <row r="152" spans="1:65" s="14" customFormat="1" ht="11.25">
      <c r="B152" s="228"/>
      <c r="C152" s="229"/>
      <c r="D152" s="219" t="s">
        <v>140</v>
      </c>
      <c r="E152" s="230" t="s">
        <v>1</v>
      </c>
      <c r="F152" s="231" t="s">
        <v>1017</v>
      </c>
      <c r="G152" s="229"/>
      <c r="H152" s="232">
        <v>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140</v>
      </c>
      <c r="AU152" s="238" t="s">
        <v>138</v>
      </c>
      <c r="AV152" s="14" t="s">
        <v>138</v>
      </c>
      <c r="AW152" s="14" t="s">
        <v>35</v>
      </c>
      <c r="AX152" s="14" t="s">
        <v>87</v>
      </c>
      <c r="AY152" s="238" t="s">
        <v>129</v>
      </c>
    </row>
    <row r="153" spans="1:65" s="2" customFormat="1" ht="21.75" customHeight="1">
      <c r="A153" s="35"/>
      <c r="B153" s="36"/>
      <c r="C153" s="204" t="s">
        <v>167</v>
      </c>
      <c r="D153" s="204" t="s">
        <v>132</v>
      </c>
      <c r="E153" s="205" t="s">
        <v>1048</v>
      </c>
      <c r="F153" s="206" t="s">
        <v>1049</v>
      </c>
      <c r="G153" s="207" t="s">
        <v>1050</v>
      </c>
      <c r="H153" s="208">
        <v>1000</v>
      </c>
      <c r="I153" s="209"/>
      <c r="J153" s="210">
        <f>ROUND(I153*H153,2)</f>
        <v>0</v>
      </c>
      <c r="K153" s="206" t="s">
        <v>1</v>
      </c>
      <c r="L153" s="40"/>
      <c r="M153" s="211" t="s">
        <v>1</v>
      </c>
      <c r="N153" s="212" t="s">
        <v>45</v>
      </c>
      <c r="O153" s="72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5" t="s">
        <v>1011</v>
      </c>
      <c r="AT153" s="215" t="s">
        <v>132</v>
      </c>
      <c r="AU153" s="215" t="s">
        <v>138</v>
      </c>
      <c r="AY153" s="18" t="s">
        <v>129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8" t="s">
        <v>138</v>
      </c>
      <c r="BK153" s="216">
        <f>ROUND(I153*H153,2)</f>
        <v>0</v>
      </c>
      <c r="BL153" s="18" t="s">
        <v>1011</v>
      </c>
      <c r="BM153" s="215" t="s">
        <v>1051</v>
      </c>
    </row>
    <row r="154" spans="1:65" s="14" customFormat="1" ht="11.25">
      <c r="B154" s="228"/>
      <c r="C154" s="229"/>
      <c r="D154" s="219" t="s">
        <v>140</v>
      </c>
      <c r="E154" s="230" t="s">
        <v>1</v>
      </c>
      <c r="F154" s="231" t="s">
        <v>1052</v>
      </c>
      <c r="G154" s="229"/>
      <c r="H154" s="232">
        <v>1000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140</v>
      </c>
      <c r="AU154" s="238" t="s">
        <v>138</v>
      </c>
      <c r="AV154" s="14" t="s">
        <v>138</v>
      </c>
      <c r="AW154" s="14" t="s">
        <v>35</v>
      </c>
      <c r="AX154" s="14" t="s">
        <v>87</v>
      </c>
      <c r="AY154" s="238" t="s">
        <v>129</v>
      </c>
    </row>
    <row r="155" spans="1:65" s="2" customFormat="1" ht="16.5" customHeight="1">
      <c r="A155" s="35"/>
      <c r="B155" s="36"/>
      <c r="C155" s="204" t="s">
        <v>174</v>
      </c>
      <c r="D155" s="204" t="s">
        <v>132</v>
      </c>
      <c r="E155" s="205" t="s">
        <v>1053</v>
      </c>
      <c r="F155" s="206" t="s">
        <v>1054</v>
      </c>
      <c r="G155" s="207" t="s">
        <v>1010</v>
      </c>
      <c r="H155" s="208">
        <v>1</v>
      </c>
      <c r="I155" s="209"/>
      <c r="J155" s="210">
        <f>ROUND(I155*H155,2)</f>
        <v>0</v>
      </c>
      <c r="K155" s="206" t="s">
        <v>1</v>
      </c>
      <c r="L155" s="40"/>
      <c r="M155" s="211" t="s">
        <v>1</v>
      </c>
      <c r="N155" s="212" t="s">
        <v>45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1011</v>
      </c>
      <c r="AT155" s="215" t="s">
        <v>132</v>
      </c>
      <c r="AU155" s="215" t="s">
        <v>138</v>
      </c>
      <c r="AY155" s="18" t="s">
        <v>129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138</v>
      </c>
      <c r="BK155" s="216">
        <f>ROUND(I155*H155,2)</f>
        <v>0</v>
      </c>
      <c r="BL155" s="18" t="s">
        <v>1011</v>
      </c>
      <c r="BM155" s="215" t="s">
        <v>1055</v>
      </c>
    </row>
    <row r="156" spans="1:65" s="2" customFormat="1" ht="16.5" customHeight="1">
      <c r="A156" s="35"/>
      <c r="B156" s="36"/>
      <c r="C156" s="204" t="s">
        <v>182</v>
      </c>
      <c r="D156" s="204" t="s">
        <v>132</v>
      </c>
      <c r="E156" s="205" t="s">
        <v>1056</v>
      </c>
      <c r="F156" s="206" t="s">
        <v>1057</v>
      </c>
      <c r="G156" s="207" t="s">
        <v>1010</v>
      </c>
      <c r="H156" s="208">
        <v>1</v>
      </c>
      <c r="I156" s="209"/>
      <c r="J156" s="210">
        <f>ROUND(I156*H156,2)</f>
        <v>0</v>
      </c>
      <c r="K156" s="206" t="s">
        <v>1</v>
      </c>
      <c r="L156" s="40"/>
      <c r="M156" s="261" t="s">
        <v>1</v>
      </c>
      <c r="N156" s="262" t="s">
        <v>45</v>
      </c>
      <c r="O156" s="263"/>
      <c r="P156" s="264">
        <f>O156*H156</f>
        <v>0</v>
      </c>
      <c r="Q156" s="264">
        <v>0</v>
      </c>
      <c r="R156" s="264">
        <f>Q156*H156</f>
        <v>0</v>
      </c>
      <c r="S156" s="264">
        <v>0</v>
      </c>
      <c r="T156" s="26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5" t="s">
        <v>1011</v>
      </c>
      <c r="AT156" s="215" t="s">
        <v>132</v>
      </c>
      <c r="AU156" s="215" t="s">
        <v>138</v>
      </c>
      <c r="AY156" s="18" t="s">
        <v>129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8" t="s">
        <v>138</v>
      </c>
      <c r="BK156" s="216">
        <f>ROUND(I156*H156,2)</f>
        <v>0</v>
      </c>
      <c r="BL156" s="18" t="s">
        <v>1011</v>
      </c>
      <c r="BM156" s="215" t="s">
        <v>1058</v>
      </c>
    </row>
    <row r="157" spans="1:65" s="2" customFormat="1" ht="6.95" customHeight="1">
      <c r="A157" s="35"/>
      <c r="B157" s="55"/>
      <c r="C157" s="56"/>
      <c r="D157" s="56"/>
      <c r="E157" s="56"/>
      <c r="F157" s="56"/>
      <c r="G157" s="56"/>
      <c r="H157" s="56"/>
      <c r="I157" s="153"/>
      <c r="J157" s="56"/>
      <c r="K157" s="56"/>
      <c r="L157" s="40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algorithmName="SHA-512" hashValue="tXg9OD/HHbvCigt6aavYEbq+6QoaWdzIBpK5R2xnq/NWgDKqzEk8tGfbFi3oS8uQa3X+bOePSAdc2pneQDDYZQ==" saltValue="9nENyZM8YHJIz3A4rUXJ/JlE5WOmv6qwaV3L6OOHMCgCi4Ddu8LMUTB1UnIxHen5P+w6sL+chnBtwRhFsPh+Sw==" spinCount="100000" sheet="1" objects="1" scenarios="1" formatColumns="0" formatRows="0" autoFilter="0"/>
  <autoFilter ref="C118:K15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85" fitToHeight="10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0602 - Bytový dům č.p.310...</vt:lpstr>
      <vt:lpstr>0604 - Bytový dům č.p.337...</vt:lpstr>
      <vt:lpstr>0612 - Elektroinstalace _...</vt:lpstr>
      <vt:lpstr>0640 - Vedlejší rozpočtov...</vt:lpstr>
      <vt:lpstr>'0602 - Bytový dům č.p.310...'!Názvy_tisku</vt:lpstr>
      <vt:lpstr>'0604 - Bytový dům č.p.337...'!Názvy_tisku</vt:lpstr>
      <vt:lpstr>'0612 - Elektroinstalace _...'!Názvy_tisku</vt:lpstr>
      <vt:lpstr>'0640 - Vedlejší rozpočtov...'!Názvy_tisku</vt:lpstr>
      <vt:lpstr>'Rekapitulace stavby'!Názvy_tisku</vt:lpstr>
      <vt:lpstr>'0602 - Bytový dům č.p.310...'!Oblast_tisku</vt:lpstr>
      <vt:lpstr>'0604 - Bytový dům č.p.337...'!Oblast_tisku</vt:lpstr>
      <vt:lpstr>'0612 - Elektroinstalace _...'!Oblast_tisku</vt:lpstr>
      <vt:lpstr>'0640 -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ANTONIN-HP\Antonín</dc:creator>
  <cp:lastModifiedBy>Antonín</cp:lastModifiedBy>
  <cp:lastPrinted>2020-03-25T09:04:04Z</cp:lastPrinted>
  <dcterms:created xsi:type="dcterms:W3CDTF">2020-03-25T09:01:44Z</dcterms:created>
  <dcterms:modified xsi:type="dcterms:W3CDTF">2020-03-25T09:04:26Z</dcterms:modified>
</cp:coreProperties>
</file>